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Objects="placeholders"/>
  <mc:AlternateContent xmlns:mc="http://schemas.openxmlformats.org/markup-compatibility/2006">
    <mc:Choice Requires="x15">
      <x15ac:absPath xmlns:x15ac="http://schemas.microsoft.com/office/spreadsheetml/2010/11/ac" url="C:\Users\hda11903\Nextcloud\ZG Nachhaltigkeit\!004_Betriebliches NM\B06_Klimaanpassung\Leitfaden KLA für Hochschulen\"/>
    </mc:Choice>
  </mc:AlternateContent>
  <xr:revisionPtr revIDLastSave="0" documentId="13_ncr:1_{6BF44C85-EE4B-47F6-A49B-EDD6559ACE08}" xr6:coauthVersionLast="47" xr6:coauthVersionMax="47" xr10:uidLastSave="{00000000-0000-0000-0000-000000000000}"/>
  <bookViews>
    <workbookView xWindow="-110" yWindow="-110" windowWidth="19420" windowHeight="11500" activeTab="3" xr2:uid="{00000000-000D-0000-FFFF-FFFF00000000}"/>
  </bookViews>
  <sheets>
    <sheet name="Lies mich!" sheetId="8" r:id="rId1"/>
    <sheet name="1.Drop-Down-Listen" sheetId="4" r:id="rId2"/>
    <sheet name="2. Daten" sheetId="1" r:id="rId3"/>
    <sheet name="3. Ergebnis Steckbrief" sheetId="3" r:id="rId4"/>
    <sheet name="4.Übersicht alle Maßnahmen" sheetId="5" r:id="rId5"/>
  </sheets>
  <definedNames>
    <definedName name="_xlnm.Print_Area" localSheetId="2">'2. Daten'!$A$1:$I$49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0" i="3" l="1"/>
  <c r="A49" i="3"/>
  <c r="A48" i="3"/>
  <c r="A47" i="3"/>
  <c r="A46" i="3"/>
  <c r="A45" i="3"/>
  <c r="B45" i="3" s="1"/>
  <c r="A44" i="3"/>
  <c r="A43" i="3"/>
  <c r="A42" i="3"/>
  <c r="B42" i="3" s="1"/>
  <c r="A41" i="3"/>
  <c r="B34" i="3"/>
  <c r="B33" i="3"/>
  <c r="B32" i="3"/>
  <c r="B30" i="3"/>
  <c r="B29" i="3"/>
  <c r="B28" i="3"/>
  <c r="B27" i="3"/>
  <c r="B25" i="3"/>
  <c r="B24" i="3"/>
  <c r="B23" i="3"/>
  <c r="B22" i="3"/>
  <c r="B21" i="3"/>
  <c r="B19" i="3"/>
  <c r="B18" i="3"/>
  <c r="B16" i="3"/>
  <c r="B14" i="3"/>
  <c r="B13" i="3"/>
  <c r="B12" i="3"/>
  <c r="B11" i="3"/>
  <c r="AM2" i="1"/>
  <c r="AM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K2" i="1"/>
  <c r="AK3"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C2" i="1"/>
  <c r="AC3" i="1"/>
  <c r="AC4" i="1"/>
  <c r="AC5" i="1"/>
  <c r="AC6" i="1"/>
  <c r="AC7" i="1"/>
  <c r="AC8" i="1"/>
  <c r="AD8" i="1" s="1"/>
  <c r="AC9" i="1"/>
  <c r="AD9" i="1" s="1"/>
  <c r="AC10" i="1"/>
  <c r="AD10" i="1" s="1"/>
  <c r="AC11" i="1"/>
  <c r="AD11" i="1" s="1"/>
  <c r="AC12" i="1"/>
  <c r="AD12" i="1" s="1"/>
  <c r="AC13" i="1"/>
  <c r="AD13" i="1" s="1"/>
  <c r="AC14" i="1"/>
  <c r="AC15" i="1"/>
  <c r="AC16" i="1"/>
  <c r="AC17" i="1"/>
  <c r="AC18" i="1"/>
  <c r="AC19" i="1"/>
  <c r="AD19" i="1" s="1"/>
  <c r="AC20" i="1"/>
  <c r="AD20" i="1" s="1"/>
  <c r="AC21" i="1"/>
  <c r="AD21" i="1" s="1"/>
  <c r="AC22" i="1"/>
  <c r="AD22" i="1" s="1"/>
  <c r="AC23" i="1"/>
  <c r="AD23" i="1" s="1"/>
  <c r="AC24" i="1"/>
  <c r="AD24" i="1" s="1"/>
  <c r="AC25" i="1"/>
  <c r="AD25" i="1" s="1"/>
  <c r="AC26" i="1"/>
  <c r="AC27" i="1"/>
  <c r="AC28" i="1"/>
  <c r="AC29" i="1"/>
  <c r="AC30" i="1"/>
  <c r="AC31" i="1"/>
  <c r="AC32" i="1"/>
  <c r="AC33" i="1"/>
  <c r="AC34" i="1"/>
  <c r="AC35" i="1"/>
  <c r="AD35" i="1" s="1"/>
  <c r="AC36" i="1"/>
  <c r="AD36" i="1" s="1"/>
  <c r="AC37" i="1"/>
  <c r="AD37" i="1" s="1"/>
  <c r="AC38" i="1"/>
  <c r="AC39" i="1"/>
  <c r="AC40" i="1"/>
  <c r="AC41" i="1"/>
  <c r="AC42" i="1"/>
  <c r="AC43" i="1"/>
  <c r="AC44" i="1"/>
  <c r="AC45" i="1"/>
  <c r="AC46" i="1"/>
  <c r="AC47" i="1"/>
  <c r="AD47" i="1" s="1"/>
  <c r="AC48" i="1"/>
  <c r="AD48" i="1" s="1"/>
  <c r="AC49" i="1"/>
  <c r="AD2" i="1"/>
  <c r="AD3" i="1"/>
  <c r="AD4" i="1"/>
  <c r="AD5" i="1"/>
  <c r="AD6" i="1"/>
  <c r="AD7" i="1"/>
  <c r="AD14" i="1"/>
  <c r="AD15" i="1"/>
  <c r="AD16" i="1"/>
  <c r="AD17" i="1"/>
  <c r="AD18" i="1"/>
  <c r="AD26" i="1"/>
  <c r="AD27" i="1"/>
  <c r="AD28" i="1"/>
  <c r="AD29" i="1"/>
  <c r="AD30" i="1"/>
  <c r="AD31" i="1"/>
  <c r="AD32" i="1"/>
  <c r="AD33" i="1"/>
  <c r="AD34" i="1"/>
  <c r="AD38" i="1"/>
  <c r="AD39" i="1"/>
  <c r="AD40" i="1"/>
  <c r="AD41" i="1"/>
  <c r="AD42" i="1"/>
  <c r="AD43" i="1"/>
  <c r="AD44" i="1"/>
  <c r="AD45" i="1"/>
  <c r="AD46" i="1"/>
  <c r="AD49" i="1"/>
  <c r="Y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T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E28" i="1" l="1"/>
  <c r="E29" i="1"/>
  <c r="E30" i="1"/>
  <c r="E31" i="1"/>
  <c r="E32" i="1"/>
  <c r="E33" i="1"/>
  <c r="E34" i="1"/>
  <c r="E35" i="1"/>
  <c r="E36" i="1"/>
  <c r="E37" i="1"/>
  <c r="E38" i="1"/>
  <c r="E39" i="1"/>
  <c r="E40" i="1"/>
  <c r="E41" i="1"/>
  <c r="E42" i="1"/>
  <c r="E43" i="1"/>
  <c r="E44" i="1"/>
  <c r="E45" i="1"/>
  <c r="E46" i="1"/>
  <c r="E47" i="1"/>
  <c r="E48" i="1"/>
  <c r="E49" i="1"/>
  <c r="AG28" i="1"/>
  <c r="AG29" i="1"/>
  <c r="AG30" i="1"/>
  <c r="AG31" i="1"/>
  <c r="AG32" i="1"/>
  <c r="AG33" i="1"/>
  <c r="AG34" i="1"/>
  <c r="AG35" i="1"/>
  <c r="AG36" i="1"/>
  <c r="AG37" i="1"/>
  <c r="AG38" i="1"/>
  <c r="AG39" i="1"/>
  <c r="AG40" i="1"/>
  <c r="AG41" i="1"/>
  <c r="AG42" i="1"/>
  <c r="AG43" i="1"/>
  <c r="AG44" i="1"/>
  <c r="AG45" i="1"/>
  <c r="AG46" i="1"/>
  <c r="AG47" i="1"/>
  <c r="AG48" i="1"/>
  <c r="AG49" i="1"/>
  <c r="AG2" i="1" l="1"/>
  <c r="C26" i="5" l="1"/>
  <c r="C24" i="5"/>
  <c r="C25" i="5"/>
  <c r="C27" i="5"/>
  <c r="C28" i="5"/>
  <c r="B49" i="3" l="1"/>
  <c r="AG3" i="1" l="1"/>
  <c r="AG4" i="1"/>
  <c r="AG5" i="1"/>
  <c r="AG6" i="1"/>
  <c r="AG7" i="1"/>
  <c r="AG8" i="1"/>
  <c r="AG9" i="1"/>
  <c r="AG10" i="1"/>
  <c r="AG11" i="1"/>
  <c r="AG12" i="1"/>
  <c r="AG13" i="1"/>
  <c r="AG14" i="1"/>
  <c r="AG15" i="1"/>
  <c r="AG16" i="1"/>
  <c r="AG17" i="1"/>
  <c r="AG18" i="1"/>
  <c r="AG19" i="1"/>
  <c r="AG20" i="1"/>
  <c r="AG21" i="1"/>
  <c r="AG22" i="1"/>
  <c r="AG23" i="1"/>
  <c r="AG24" i="1"/>
  <c r="AG25" i="1"/>
  <c r="AG26" i="1"/>
  <c r="AG27" i="1"/>
  <c r="B47" i="3" l="1"/>
  <c r="E15" i="1" l="1"/>
  <c r="E14" i="1"/>
  <c r="E4" i="1"/>
  <c r="E10" i="1"/>
  <c r="E9" i="1"/>
  <c r="E2" i="1"/>
  <c r="E5" i="1"/>
  <c r="E13" i="1"/>
  <c r="E17" i="1"/>
  <c r="E6" i="1"/>
  <c r="E16" i="1"/>
  <c r="E3" i="1"/>
  <c r="E7" i="1"/>
  <c r="E26" i="1"/>
  <c r="E18" i="1"/>
  <c r="E20" i="1"/>
  <c r="E25" i="1"/>
  <c r="E19" i="1"/>
  <c r="E21" i="1"/>
  <c r="E22" i="1"/>
  <c r="E23" i="1"/>
  <c r="E8" i="1"/>
  <c r="E11" i="1"/>
  <c r="E27" i="1"/>
  <c r="E12" i="1"/>
  <c r="E24" i="1"/>
  <c r="B41" i="3" l="1"/>
  <c r="B4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Breuer, Anna</author>
  </authors>
  <commentList>
    <comment ref="B1" authorId="0" shapeId="0" xr:uid="{B9C49ED2-3CBA-4A5B-B4E7-00A32E391B18}">
      <text>
        <r>
          <rPr>
            <b/>
            <sz val="9"/>
            <color indexed="81"/>
            <rFont val="Segoe UI"/>
            <family val="2"/>
          </rPr>
          <t>Breuer, Anna:</t>
        </r>
        <r>
          <rPr>
            <sz val="9"/>
            <color indexed="81"/>
            <rFont val="Segoe UI"/>
            <family val="2"/>
          </rPr>
          <t xml:space="preserve">
Hier kann beispielsweise eintragen werden, ob es sich um ein Lehr-, Büro- oder Laborgebäude handelt.</t>
        </r>
      </text>
    </comment>
    <comment ref="G1" authorId="0" shapeId="0" xr:uid="{ED43D9F4-AAC6-4822-995E-C6841FE40807}">
      <text>
        <r>
          <rPr>
            <b/>
            <sz val="9"/>
            <color indexed="81"/>
            <rFont val="Segoe UI"/>
            <family val="2"/>
          </rPr>
          <t>Breuer, Anna:</t>
        </r>
        <r>
          <rPr>
            <sz val="9"/>
            <color indexed="81"/>
            <rFont val="Segoe UI"/>
            <family val="2"/>
          </rPr>
          <t xml:space="preserve">
Falls die Hochschule über mehr als einen Standort verfügt, können diese hier eingetragen werden.</t>
        </r>
      </text>
    </comment>
    <comment ref="L1" authorId="0" shapeId="0" xr:uid="{94FC3A7E-8741-449F-9666-51A2018CDF84}">
      <text>
        <r>
          <rPr>
            <b/>
            <sz val="9"/>
            <color indexed="81"/>
            <rFont val="Segoe UI"/>
            <family val="2"/>
          </rPr>
          <t>Breuer, Anna:</t>
        </r>
        <r>
          <rPr>
            <sz val="9"/>
            <color indexed="81"/>
            <rFont val="Segoe UI"/>
            <family val="2"/>
          </rPr>
          <t xml:space="preserve">
Gehört das Gebäude der Hochschule oder wurde es angemietet?</t>
        </r>
      </text>
    </comment>
    <comment ref="O1" authorId="0" shapeId="0" xr:uid="{987896B1-FFFF-4AED-90CC-78F49FDA9DB8}">
      <text>
        <r>
          <rPr>
            <b/>
            <sz val="9"/>
            <color indexed="81"/>
            <rFont val="Segoe UI"/>
            <family val="2"/>
          </rPr>
          <t>Breuer, Anna:</t>
        </r>
        <r>
          <rPr>
            <sz val="9"/>
            <color indexed="81"/>
            <rFont val="Segoe UI"/>
            <family val="2"/>
          </rPr>
          <t xml:space="preserve">
Wenn eine Umfrage zum Temperaturempfinden durchgeführt wurde, können hier die Ergebnisse eingefügt werden.  Genauso könnten hier aber auch Ergebnisse von Temperaturmessungen eingefügt werden.</t>
        </r>
      </text>
    </comment>
    <comment ref="W1" authorId="0" shapeId="0" xr:uid="{5AB15FD2-7F71-44BD-8E64-514820522F3D}">
      <text>
        <r>
          <rPr>
            <b/>
            <sz val="9"/>
            <color indexed="81"/>
            <rFont val="Segoe UI"/>
            <family val="2"/>
          </rPr>
          <t>Breuer, Anna:</t>
        </r>
        <r>
          <rPr>
            <sz val="9"/>
            <color indexed="81"/>
            <rFont val="Segoe UI"/>
            <family val="2"/>
          </rPr>
          <t xml:space="preserve">
Hier einfach Fassadenfarbe eintragen, z.B. weiß, grau, blau usw.…
</t>
        </r>
      </text>
    </comment>
    <comment ref="AF1" authorId="0" shapeId="0" xr:uid="{466EC41B-5420-4659-A137-CE567CF11477}">
      <text>
        <r>
          <rPr>
            <b/>
            <sz val="9"/>
            <color indexed="81"/>
            <rFont val="Segoe UI"/>
            <family val="2"/>
          </rPr>
          <t>Breuer, Anna:</t>
        </r>
        <r>
          <rPr>
            <sz val="9"/>
            <color indexed="81"/>
            <rFont val="Segoe UI"/>
            <family val="2"/>
          </rPr>
          <t xml:space="preserve">
Hier kann die Art der Fensterverschattung eingetragen werden, bspw. feststehende Verschattung oder außenliegende Jalousien.</t>
        </r>
      </text>
    </comment>
    <comment ref="AH1" authorId="0" shapeId="0" xr:uid="{159F0FA6-7C0C-43B7-A718-4AA657E4C096}">
      <text>
        <r>
          <rPr>
            <b/>
            <sz val="9"/>
            <color indexed="81"/>
            <rFont val="Segoe UI"/>
            <family val="2"/>
          </rPr>
          <t>Breuer, Anna:</t>
        </r>
        <r>
          <rPr>
            <sz val="9"/>
            <color indexed="81"/>
            <rFont val="Segoe UI"/>
            <family val="2"/>
          </rPr>
          <t xml:space="preserve">
Hier kann eingetragen werden, ob und welche Art der Gebäudekühlung das Gebäude verfügt.</t>
        </r>
      </text>
    </comment>
    <comment ref="AI1" authorId="0" shapeId="0" xr:uid="{C822355E-DACD-4372-8183-ABC22DA7DE5F}">
      <text>
        <r>
          <rPr>
            <b/>
            <sz val="9"/>
            <color indexed="81"/>
            <rFont val="Segoe UI"/>
            <family val="2"/>
          </rPr>
          <t>Breuer, Anna:</t>
        </r>
        <r>
          <rPr>
            <sz val="9"/>
            <color indexed="81"/>
            <rFont val="Segoe UI"/>
            <family val="2"/>
          </rPr>
          <t xml:space="preserve">
Dieser Teil ist noch nicht fertiggestellt. Hier wäre eine Auswahl hilfreich, bei welchem Gebäudetyp, welche Art der Kühlung möglich ist und empfohlen werden würde.</t>
        </r>
      </text>
    </comment>
    <comment ref="AJ1" authorId="0" shapeId="0" xr:uid="{D2D37CAD-D4A6-43A8-966E-2C0B75811D1F}">
      <text>
        <r>
          <rPr>
            <b/>
            <sz val="9"/>
            <color indexed="81"/>
            <rFont val="Segoe UI"/>
            <family val="2"/>
          </rPr>
          <t>Breuer, Anna:</t>
        </r>
        <r>
          <rPr>
            <sz val="9"/>
            <color indexed="81"/>
            <rFont val="Segoe UI"/>
            <family val="2"/>
          </rPr>
          <t xml:space="preserve">
Hier soll eingetragen werden, wie hoch sich das Wasser im Falle eines Starkregenereigniss Wasser am Gebäude sammelt. Dies ist Starkregengefahrenkarten zu entnehmen.</t>
        </r>
      </text>
    </comment>
    <comment ref="AL1" authorId="0" shapeId="0" xr:uid="{DFC67152-4299-4383-B641-9DEF436457A8}">
      <text>
        <r>
          <rPr>
            <b/>
            <sz val="9"/>
            <color indexed="81"/>
            <rFont val="Segoe UI"/>
            <family val="2"/>
          </rPr>
          <t>Breuer, Anna:</t>
        </r>
        <r>
          <rPr>
            <sz val="9"/>
            <color indexed="81"/>
            <rFont val="Segoe UI"/>
            <family val="2"/>
          </rPr>
          <t xml:space="preserve">
Würde das Gebäude den zu erwartenden Wasserpegeln bei einem Starkregenereigniss standhalten können?</t>
        </r>
      </text>
    </comment>
  </commentList>
</comments>
</file>

<file path=xl/sharedStrings.xml><?xml version="1.0" encoding="utf-8"?>
<sst xmlns="http://schemas.openxmlformats.org/spreadsheetml/2006/main" count="269" uniqueCount="174">
  <si>
    <t>Gebäude</t>
  </si>
  <si>
    <t>Adresse</t>
  </si>
  <si>
    <t>Flur / Flurst.</t>
  </si>
  <si>
    <t>Baujahr</t>
  </si>
  <si>
    <t>Sanierung</t>
  </si>
  <si>
    <t>Art der Nutzung</t>
  </si>
  <si>
    <t>Dachbegrünung</t>
  </si>
  <si>
    <t>Fassadenbegrünung</t>
  </si>
  <si>
    <t>Fensterverschattung</t>
  </si>
  <si>
    <t>technische Gebäudekühlung</t>
  </si>
  <si>
    <t>Dachart</t>
  </si>
  <si>
    <t>Dachaufbau</t>
  </si>
  <si>
    <t>Dach Traglast</t>
  </si>
  <si>
    <t>Photovoltaik</t>
  </si>
  <si>
    <t>Wandaufbau</t>
  </si>
  <si>
    <t>Eigentum h_da</t>
  </si>
  <si>
    <t>Funktion</t>
  </si>
  <si>
    <t>Fassadenfarbe</t>
  </si>
  <si>
    <t>Flachdach</t>
  </si>
  <si>
    <t>Gebäudemanager/in</t>
  </si>
  <si>
    <t>Klimaanpassung - Steckbrief der Möglichkeiten</t>
  </si>
  <si>
    <t>Nettogrundfläche</t>
  </si>
  <si>
    <t>Ergebnis Hitzeumfrage</t>
  </si>
  <si>
    <t>Ergebnis Starkregengefahrenkarte</t>
  </si>
  <si>
    <t>Bestandsdaten</t>
  </si>
  <si>
    <t>letzte oder geplante Sanierung</t>
  </si>
  <si>
    <t>m²</t>
  </si>
  <si>
    <t>ohne Wärmedämmung</t>
  </si>
  <si>
    <t>einschalig, nicht durchlüftet (Warmdach)</t>
  </si>
  <si>
    <t>zwieschalig, belüftet (Kaltdach)</t>
  </si>
  <si>
    <t>Umkehrdach</t>
  </si>
  <si>
    <t>sonstiges</t>
  </si>
  <si>
    <t>Mögliche Maßnahmen</t>
  </si>
  <si>
    <t>Gebäuderand</t>
  </si>
  <si>
    <t>unversiegelt</t>
  </si>
  <si>
    <t>alternativlos versiegelt</t>
  </si>
  <si>
    <t>Gebäudeverantwortung</t>
  </si>
  <si>
    <t>nicht vorhanden</t>
  </si>
  <si>
    <t>Traglast</t>
  </si>
  <si>
    <t>&lt;100</t>
  </si>
  <si>
    <t>nicht weiß</t>
  </si>
  <si>
    <t>wandgebunden Fassadenbegrünung</t>
  </si>
  <si>
    <t>extensive Dachbegrünung</t>
  </si>
  <si>
    <t>Mögliche Maßnahme</t>
  </si>
  <si>
    <t>außenliegende Fensterverschattung</t>
  </si>
  <si>
    <t>Fassadenfarbe heller gestalten</t>
  </si>
  <si>
    <t>Fassadenfarbe Detail</t>
  </si>
  <si>
    <t>keine Informationen</t>
  </si>
  <si>
    <t>Traglast prüfen</t>
  </si>
  <si>
    <t>Außenwanddämmung, Dachdämmung, Dämmung Keller-Außenwände, Fenstersanierung, Heizungssanierung, Kellerdeckendämmung, Lüftungsanlagen mit Wärmerückgewinnung</t>
  </si>
  <si>
    <t>&gt;2003</t>
  </si>
  <si>
    <t>Extensive; einfach-intensive Dachbegrünung</t>
  </si>
  <si>
    <t>&lt;70 kg/m²</t>
  </si>
  <si>
    <t>&lt;230 kg/m²</t>
  </si>
  <si>
    <t>&lt;300 kg/m²</t>
  </si>
  <si>
    <t>Extensive Dachbegrünung; einfach-intensive Dachbegrünung; intensive Dachbegrünung</t>
  </si>
  <si>
    <t>Dämmung außenliegend</t>
  </si>
  <si>
    <t>bodengebunden Fassadenbegrünung</t>
  </si>
  <si>
    <t>entsiegelbar</t>
  </si>
  <si>
    <t>weiß</t>
  </si>
  <si>
    <t>Starkregengefahrenkarte</t>
  </si>
  <si>
    <t>Wasser sammelt sich bei Regen am Gebäude</t>
  </si>
  <si>
    <t>Wasser sammelt sich kaum oder gar nicht bei Regen am Gebäude</t>
  </si>
  <si>
    <t>Temperturempfinden Sommer</t>
  </si>
  <si>
    <t>von Hitze betroffen</t>
  </si>
  <si>
    <t>nicht von Hitze betroffen</t>
  </si>
  <si>
    <t>Standort</t>
  </si>
  <si>
    <t>Fensterverschattung %</t>
  </si>
  <si>
    <t>hohe Betroffenheit von Hitze</t>
  </si>
  <si>
    <t>Erhöhte Betroffenheit von Hitze</t>
  </si>
  <si>
    <t>Name</t>
  </si>
  <si>
    <t>Raumanzahl</t>
  </si>
  <si>
    <t>Stockwerke</t>
  </si>
  <si>
    <t>Wasser sammelt sich tiefer bei Regen als bei anderen Gebäuden am Gebäude</t>
  </si>
  <si>
    <t>aufwändig entsiegelbar</t>
  </si>
  <si>
    <t>Quelle</t>
  </si>
  <si>
    <t>Klimaanpassungskonzept - Ein Entwicklungskonzept für das Handlungsfeld Hitze, Stadt Freiburg,2019</t>
  </si>
  <si>
    <t>Klimaanpassungskonzept - Ein Entwicklungskonzept für das Handlungsfeld Hitze, Stadt Freiburg,2020</t>
  </si>
  <si>
    <t>Albedo und Klimaanpassung – Helle Flächen und Stadtklima - BAU-Index, 2022</t>
  </si>
  <si>
    <t>Gut nachlesbar</t>
  </si>
  <si>
    <t>Mehr Infos zum Nachlesen</t>
  </si>
  <si>
    <t>S.128 f:, Klimaanpassungskonzept - Ein Entwicklungskonzept für das Handlungsfeld Hitze, Stadt Freiburg,2020</t>
  </si>
  <si>
    <t>-</t>
  </si>
  <si>
    <t>Fensterverschattung Detail</t>
  </si>
  <si>
    <t>S.122 f:, Klimaanpassungskonzept - Ein Entwicklungskonzept für das Handlungsfeld Hitze, Stadt Freiburg,2020</t>
  </si>
  <si>
    <t>S.104 f:, Klimaanpassungskonzept - Ein Entwicklungskonzept für das Handlungsfeld Hitze, Stadt Freiburg,2020</t>
  </si>
  <si>
    <t>unbekannt</t>
  </si>
  <si>
    <t xml:space="preserve">Dämmung innenliegend </t>
  </si>
  <si>
    <t>aufwendig entsiegelbar</t>
  </si>
  <si>
    <t>S.120 f:, Klimaanpassungskonzept - Ein Entwicklungskonzept für das Handlungsfeld Hitze, Stadt Freiburg,2020</t>
  </si>
  <si>
    <t>Gebäudesteckbrief</t>
  </si>
  <si>
    <t>auf Wasserfestigkeit prüfen</t>
  </si>
  <si>
    <t>dringend auf Wasserfestigkeit prüfen</t>
  </si>
  <si>
    <t>Wasserfestigkeit</t>
  </si>
  <si>
    <t>Ja</t>
  </si>
  <si>
    <t>Nein</t>
  </si>
  <si>
    <t>Aufkantungen, Permanente Schutzeinrichtungen, Mobile Schutzeinrichtungen</t>
  </si>
  <si>
    <t>S.136 f:, 2.Klimaanpassungskonzept - Ein Entwicklungskonzept für das Handlungsfeld Regen, Stadt Freiburg,2023</t>
  </si>
  <si>
    <t>Test</t>
  </si>
  <si>
    <t>Sanierung mögliche Maßnahmen</t>
  </si>
  <si>
    <t>Dachbegrünung mögliche Maßnahme</t>
  </si>
  <si>
    <t>Dachbegrünung mögliche Maßnahme Detail</t>
  </si>
  <si>
    <t>Fassadenfarbe mögliche Maßnahmen</t>
  </si>
  <si>
    <t>Fassadenbegrünung mögliche Maßnahme</t>
  </si>
  <si>
    <t>Fassadenbegrünung mögliche Maßnahme Detail</t>
  </si>
  <si>
    <t xml:space="preserve">Fensterverschattung Mögliche Maßnahme </t>
  </si>
  <si>
    <t>Gebäudekühlung mögliche Maßnahme</t>
  </si>
  <si>
    <t>Objektschutz Starkregen mögliche Maßnahmen</t>
  </si>
  <si>
    <t>Maßnahmen zur Klimaanpassung von Gebäuden</t>
  </si>
  <si>
    <t>Maßnahmen zur Klimaanpassung von Freiflächen</t>
  </si>
  <si>
    <t xml:space="preserve">Zu prüfende Maßnahmen für Freiflächen bei baulichen Arbeiten </t>
  </si>
  <si>
    <t xml:space="preserve">Zu prüfende Maßnahmen für Gebäude bei baulichen Arbeiten </t>
  </si>
  <si>
    <t>Teilentsiegelung</t>
  </si>
  <si>
    <t>Vollentsiegelung mit anschließender Begrünung</t>
  </si>
  <si>
    <t>Baumpflanzung</t>
  </si>
  <si>
    <t>Zisternen</t>
  </si>
  <si>
    <t>Bestehende Grünflächen erhalten</t>
  </si>
  <si>
    <t>S.96 f:, Klimaanpassungskonzept - Ein Entwicklungskonzept für das Handlungsfeld Hitze, Stadt Freiburg,2020</t>
  </si>
  <si>
    <t xml:space="preserve">technische Verschattung auf Freiflächen (z.B. Sonnensegel) </t>
  </si>
  <si>
    <t>S.100 f:, Klimaanpassungskonzept - Ein Entwicklungskonzept für das Handlungsfeld Hitze, Stadt Freiburg,2020</t>
  </si>
  <si>
    <t>Aufwertung bestehender Grünflächen, mehr Vielfalt schaffen</t>
  </si>
  <si>
    <t>S.102 f:, Klimaanpassungskonzept - Ein Entwicklungskonzept für das Handlungsfeld Hitze, Stadt Freiburg,2020</t>
  </si>
  <si>
    <t xml:space="preserve">helle Oberflächenmaterialien verwenden </t>
  </si>
  <si>
    <t>S.114-117 f:, Klimaanpassungskonzept - Ein Entwicklungskonzept für das Handlungsfeld Hitze, Stadt Freiburg,2020</t>
  </si>
  <si>
    <t>klimaangepasste Arten pflanzen</t>
  </si>
  <si>
    <t>https://www.hlnug.de/stadtgruen-im-klimawandel/klimaresiliente-baumarten-finden</t>
  </si>
  <si>
    <t>offene Wasserflächen anlegen</t>
  </si>
  <si>
    <t>S.144 f:, Klimaanpassungskonzept - Ein Entwicklungskonzept für das Handlungsfeld Hitze, Stadt Freiburg,2020</t>
  </si>
  <si>
    <t>S.146 f:, Klimaanpassungskonzept - Ein Entwicklungskonzept für das Handlungsfeld Hitze, Stadt Freiburg,2020</t>
  </si>
  <si>
    <t>Bewässerungskonzepte integrieren</t>
  </si>
  <si>
    <t>S.148 f:, Klimaanpassungskonzept - Ein Entwicklungskonzept für das Handlungsfeld Hitze, Stadt Freiburg,2020</t>
  </si>
  <si>
    <t>Baumrigolen</t>
  </si>
  <si>
    <t>Mulden-Rigolensysteme zur Versickerung</t>
  </si>
  <si>
    <t>S.91 f:, 2.Klimaanpassungskonzept - Ein Entwicklungskonzept für das Handlungsfeld Regen, Stadt Freiburg,2023</t>
  </si>
  <si>
    <t>Versickerungsmulden &amp; Tiefbeete</t>
  </si>
  <si>
    <t>S.93 f. f:, 2.Klimaanpassungskonzept - Ein Entwicklungskonzept für das Handlungsfeld Regen, Stadt Freiburg,2023</t>
  </si>
  <si>
    <t>S.119 f:, 2.Klimaanpassungskonzept - Ein Entwicklungskonzept für das Handlungsfeld Regen, Stadt Freiburg,2023</t>
  </si>
  <si>
    <t>Regenwasser leiten</t>
  </si>
  <si>
    <t>S.122 f:, 2.Klimaanpassungskonzept - Ein Entwicklungskonzept für das Handlungsfeld Regen, Stadt Freiburg,2023</t>
  </si>
  <si>
    <t>Abflüsse leiten</t>
  </si>
  <si>
    <t>S.132 f:, 2.Klimaanpassungskonzept - Ein Entwicklungskonzept für das Handlungsfeld Regen, Stadt Freiburg,2023</t>
  </si>
  <si>
    <t xml:space="preserve">Eigentum </t>
  </si>
  <si>
    <t>Dachtraglast [kg/m²]</t>
  </si>
  <si>
    <t xml:space="preserve">Hallo! </t>
  </si>
  <si>
    <t>Steckbriefe der Möglichkeiten</t>
  </si>
  <si>
    <t>Was ist zu tun?</t>
  </si>
  <si>
    <t>Blaue Tabellenblätter und Zellen bedeuten, dass hier nichts eingetragen werden muss, sondern die Daten entweder feststehen oder hier Ergebnisse automatisch erscheinen, wenn in gelbe Zellen Daten eingegeben wurden.</t>
  </si>
  <si>
    <t>Hinweis zur Nutzung des Excel-Tools
Dieses Excel-Tool wurde von mir selbst entwickelt und anhand wissenschaftlicher Quellen erstellt. Es wurde bisher ausschließlich von mir verwendet und noch nicht von anderen Personen oder Hochschulen erprobt. Daher kann nicht ausgeschlossen werden, dass es für andere Hochschulen nur eingeschränkt geeignet ist oder angepasst werden muss.
Das Tool versteht sich als erste Annäherung und dient der Orientierung. Es ist möglich, dass sich das verwendete Vorgehen noch verbessern lässt und dass andere methodische Ansätze geeigneter wären. Gleichzeitig soll das Tool anderen eine Grundlage bieten, auf der Sie aufbauen können.
Ich lade ausdrücklich dazu ein, das Tool an eigene Anforderungen anzupassen, zu erweitern und weiterzuentwickeln. Für die Richtigkeit und Vollständigkeit der Ergebnisse übernehme ich keine Garantie. Da das Tool bislang nur von mir getestet wurde, sollten die Ergebnisse vor einer weiteren Verwendung eigenständig geprüft werden.</t>
  </si>
  <si>
    <t>Jahr der letzten Sanierung</t>
  </si>
  <si>
    <t>andere Dachart</t>
  </si>
  <si>
    <t>Photovoltaik vorhanden?</t>
  </si>
  <si>
    <t>Dachbegrünung vorhanden?</t>
  </si>
  <si>
    <t>Fassadenbegrünung vorhanden?</t>
  </si>
  <si>
    <t>vorhanden</t>
  </si>
  <si>
    <t>Fensterverschattung [%]</t>
  </si>
  <si>
    <t xml:space="preserve">Das hier sind die "Steckbriefe der Möglichkeiten". Dabei handelt es sich um ein kostenfreies Excel-Tool, das auf Basis technischer Gebäudedaten ermittelt, welche Klimaanpassungsmaßnahmen für ein Gebäude grundsätzlich infrage kommen. Das Tool befindet sich noch in der Testphase und kann eigenständig weiterentwickelt werden.
Das Tool unterstützt Sie nicht nur bei der Analyse des Gebäudebestands, sondern auch bei der Entwicklung eines Maßnahmenkatalogs. Darüber hinaus eignet es sich als Planungsinstrument für Sanierungs- und Neubauvorhaben. Prüfen Sie bei jeder Instandhaltungs- oder Sanierungsmaßnahme, ob sich Klimaanpassungsmaßnahmen sinnvoll in das Vorhaben integrieren lassen. Auf diese Weise können Anpassungen schrittweise und kosteneffizient umgesetzt werden.
</t>
  </si>
  <si>
    <r>
      <t xml:space="preserve">Um das Tool zu nutzen müssen die Tabellenblätter von 1 beginnend durchgearbeitet werden. Auf dem </t>
    </r>
    <r>
      <rPr>
        <b/>
        <sz val="10"/>
        <rFont val="HDA DIN Office"/>
      </rPr>
      <t>Tabellen Blatt 1</t>
    </r>
    <r>
      <rPr>
        <sz val="10"/>
        <rFont val="HDA DIN Office"/>
      </rPr>
      <t xml:space="preserve"> wird eine Liste mit allen Gebäuden angelegt, für die ein Gebäudesteckbrief erstellt werden soll.</t>
    </r>
  </si>
  <si>
    <r>
      <t xml:space="preserve">Auf </t>
    </r>
    <r>
      <rPr>
        <b/>
        <sz val="10"/>
        <rFont val="HDA DIN Office"/>
      </rPr>
      <t>Tabellenblatt 2</t>
    </r>
    <r>
      <rPr>
        <sz val="10"/>
        <rFont val="HDA DIN Office"/>
      </rPr>
      <t xml:space="preserve"> werden für jedes die Gebäude die vorhandenen Daten eingepflegt.</t>
    </r>
  </si>
  <si>
    <r>
      <t xml:space="preserve">Auf dieser Grundlage werden auf </t>
    </r>
    <r>
      <rPr>
        <b/>
        <sz val="10"/>
        <rFont val="HDA DIN Office"/>
      </rPr>
      <t>Tabellenblatt 3</t>
    </r>
    <r>
      <rPr>
        <sz val="10"/>
        <rFont val="HDA DIN Office"/>
      </rPr>
      <t xml:space="preserve"> die Gebäudesteckbriefe "Steckbriefe der Möglichkeiten" generiert. Jeder Gebäudesteckbrief zeigt übersichtlich alle eingegeben Daten für ein Gebäude sowie auf der Grundlage dieser Daten abgeleitete mögliche Maßnahmen zur Klimaanpassung für dieses Gebäude. Für Freiflächen steht zusätzlich ein allgemeiner Steckbrief beziehungsweise Leitfaden zur Verfügung. Diesen können Sie bei allen Baumaßnahmen im Außenbereich heranziehen, um Potenziale für eine klimaresiliente Gestaltung frühzeitig zu berücksichtigen.</t>
    </r>
  </si>
  <si>
    <t>Grüne Zellen bedeuten, dass hier Daten optional eingegeben werden können. Sie erscheinen dann im Steckbrief als eine Gebäudeinformation, sind aber nicht notwendig, damit einen Berechnung in einer blauen Zelle stattfinden kann. Hier steht die Formulierung des Zelleninhalts frei.</t>
  </si>
  <si>
    <t>Handlungsempfehlung Starkregengefahrenkarte</t>
  </si>
  <si>
    <r>
      <t>Einige Bereich oder Tabellenblätter sind schreibgeschützt, damit nicht ausversehen Dinge gelöscht werden, die wichtig sind. Falls die Tabellenblätter bewusst bearbeitet werden sollen, sind diese mit dem</t>
    </r>
    <r>
      <rPr>
        <b/>
        <sz val="10"/>
        <color theme="0"/>
        <rFont val="HDA DIN Office"/>
      </rPr>
      <t xml:space="preserve"> Passwort "KLAK"</t>
    </r>
    <r>
      <rPr>
        <sz val="10"/>
        <color theme="0"/>
        <rFont val="HDA DIN Office"/>
      </rPr>
      <t xml:space="preserve"> zu entsperren.</t>
    </r>
  </si>
  <si>
    <r>
      <t xml:space="preserve">Auf </t>
    </r>
    <r>
      <rPr>
        <b/>
        <sz val="10"/>
        <color theme="1"/>
        <rFont val="HDA DIN Office"/>
      </rPr>
      <t>Tabellenblatt 4</t>
    </r>
    <r>
      <rPr>
        <sz val="10"/>
        <color theme="1"/>
        <rFont val="HDA DIN Office"/>
      </rPr>
      <t xml:space="preserve"> ist eine Übersicht aller verwendeten Klimaanpassungsmaßnahmen inklusive Quellenangaben.</t>
    </r>
  </si>
  <si>
    <t xml:space="preserve">Gelbe Tabellenblätter und Zellen bedeuten, dass hier Daten eingepflegt werden müssen, damit eine Berechnung in einer blauen Zelle stattfinden kann. Meistens sind hier über Drop-Down-Menüs Antwortmöglichkeiten vorgegeben. </t>
  </si>
  <si>
    <t>Regelmäßige Nutzung von Menschen oder wichtige Infrastruktur enthalten?</t>
  </si>
  <si>
    <t>Fensterverschattungsart</t>
  </si>
  <si>
    <t>Sanierung und Ausbau von Dächern. Grundlagen-Werkstoffe-Ausführung, Stahr und Hinz, 2012</t>
  </si>
  <si>
    <t>Sanierung und Ausbau von Dächern. Grundlagen-Werkstoffe-Ausführung, Stahr und Hinz, 2013</t>
  </si>
  <si>
    <t>Sanierung und Ausbau von Dächern. Grundlagen-Werkstoffe-Ausführung, Stahr und Hinz, 2014</t>
  </si>
  <si>
    <t>Sanierung und Ausbau von Dächern. Grundlagen-Werkstoffe-Ausführung, Stahr und Hinz, 2011</t>
  </si>
  <si>
    <t>S.84 f:, 2.Klimaanpassungskonzept - Ein Entwicklungskonzept für das Handlungsfeld Regen, Stadt Freiburg,2023; S.118 f:, (Keine Vorschläge) - Ein Entwicklungskonzept für das Handlungsfeld Hitze, Stadt Freiburg,2020</t>
  </si>
  <si>
    <t>Impressum</t>
  </si>
  <si>
    <t>Herausgegeben von Anna Breuer</t>
  </si>
  <si>
    <t>Steckbriefe der Möglichkeiten - 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</si>
</sst>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9"/>
      <name val="HDA DIN Office"/>
    </font>
    <font>
      <sz val="9"/>
      <name val="HDA DIN Office"/>
    </font>
    <font>
      <sz val="10"/>
      <name val="HDA DIN Office"/>
    </font>
    <font>
      <b/>
      <sz val="9"/>
      <color theme="1"/>
      <name val="HDA DIN Office"/>
    </font>
    <font>
      <sz val="10"/>
      <name val="HDA DIN Office Bold"/>
    </font>
    <font>
      <sz val="12"/>
      <name val="HDA DIN Office Bold"/>
    </font>
    <font>
      <sz val="9"/>
      <color theme="1"/>
      <name val="HDA DIN Office"/>
    </font>
    <font>
      <sz val="9"/>
      <color theme="0"/>
      <name val="HDA DIN Office"/>
    </font>
    <font>
      <sz val="14"/>
      <name val="HDA DIN Office Bold"/>
    </font>
    <font>
      <sz val="10"/>
      <color theme="0"/>
      <name val="HDA DIN Office Bold"/>
    </font>
    <font>
      <sz val="14"/>
      <color theme="0"/>
      <name val="HDA DIN Office Bold"/>
    </font>
    <font>
      <b/>
      <sz val="10"/>
      <color theme="0"/>
      <name val="HDA DIN Office"/>
    </font>
    <font>
      <sz val="10"/>
      <color theme="1"/>
      <name val="HDA DIN Office"/>
    </font>
    <font>
      <sz val="10"/>
      <color theme="1"/>
      <name val="Arial"/>
      <family val="2"/>
    </font>
    <font>
      <sz val="10"/>
      <color theme="0"/>
      <name val="HDA DIN Office"/>
    </font>
    <font>
      <b/>
      <sz val="10"/>
      <name val="HDA DIN Office"/>
    </font>
    <font>
      <sz val="9"/>
      <color indexed="81"/>
      <name val="Segoe UI"/>
      <family val="2"/>
    </font>
    <font>
      <b/>
      <sz val="9"/>
      <color indexed="81"/>
      <name val="Segoe UI"/>
      <family val="2"/>
    </font>
    <font>
      <b/>
      <sz val="10"/>
      <color theme="1"/>
      <name val="HDA DIN Office"/>
    </font>
    <font>
      <sz val="11"/>
      <color theme="0"/>
      <name val="HDA DIN Office"/>
    </font>
  </fonts>
  <fills count="12">
    <fill>
      <patternFill patternType="none"/>
    </fill>
    <fill>
      <patternFill patternType="gray125"/>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8"/>
        <bgColor indexed="64"/>
      </patternFill>
    </fill>
    <fill>
      <patternFill patternType="solid">
        <fgColor theme="7"/>
        <bgColor theme="4" tint="0.79998168889431442"/>
      </patternFill>
    </fill>
    <fill>
      <patternFill patternType="solid">
        <fgColor theme="7"/>
        <bgColor indexed="64"/>
      </patternFill>
    </fill>
    <fill>
      <patternFill patternType="solid">
        <fgColor theme="9"/>
        <bgColor indexed="64"/>
      </patternFill>
    </fill>
    <fill>
      <patternFill patternType="solid">
        <fgColor rgb="FFD1E3A5"/>
        <bgColor indexed="64"/>
      </patternFill>
    </fill>
    <fill>
      <patternFill patternType="solid">
        <fgColor rgb="FFE7ECF9"/>
        <bgColor indexed="64"/>
      </patternFill>
    </fill>
    <fill>
      <patternFill patternType="solid">
        <fgColor theme="0" tint="-4.9989318521683403E-2"/>
        <bgColor indexed="64"/>
      </patternFill>
    </fill>
    <fill>
      <patternFill patternType="solid">
        <fgColor theme="0" tint="-0.499984740745262"/>
        <bgColor indexed="64"/>
      </patternFill>
    </fill>
  </fills>
  <borders count="17">
    <border>
      <left/>
      <right/>
      <top/>
      <bottom/>
      <diagonal/>
    </border>
    <border>
      <left/>
      <right/>
      <top style="thin">
        <color indexed="64"/>
      </top>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right/>
      <top style="thin">
        <color indexed="64"/>
      </top>
      <bottom style="thin">
        <color theme="4" tint="0.39997558519241921"/>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theme="4" tint="0.39997558519241921"/>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8"/>
      </left>
      <right style="thin">
        <color theme="8"/>
      </right>
      <top style="thin">
        <color theme="8"/>
      </top>
      <bottom style="thin">
        <color theme="8"/>
      </bottom>
      <diagonal/>
    </border>
    <border>
      <left style="thin">
        <color theme="9"/>
      </left>
      <right style="thin">
        <color theme="9"/>
      </right>
      <top style="thin">
        <color theme="9"/>
      </top>
      <bottom style="thin">
        <color theme="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9"/>
      </left>
      <right/>
      <top style="thin">
        <color theme="9"/>
      </top>
      <bottom style="thin">
        <color theme="9"/>
      </bottom>
      <diagonal/>
    </border>
  </borders>
  <cellStyleXfs count="1">
    <xf numFmtId="0" fontId="0" fillId="0" borderId="0"/>
  </cellStyleXfs>
  <cellXfs count="114">
    <xf numFmtId="0" fontId="0" fillId="0" borderId="0" xfId="0"/>
    <xf numFmtId="0" fontId="2" fillId="0" borderId="0" xfId="0" applyFont="1"/>
    <xf numFmtId="0" fontId="3" fillId="0" borderId="0" xfId="0" applyFont="1"/>
    <xf numFmtId="0" fontId="2" fillId="0" borderId="0" xfId="0" applyFont="1" applyFill="1"/>
    <xf numFmtId="0" fontId="2" fillId="0" borderId="0" xfId="0" applyFont="1" applyFill="1" applyBorder="1"/>
    <xf numFmtId="0" fontId="3" fillId="0" borderId="0" xfId="0" applyFont="1" applyAlignment="1">
      <alignment vertical="top"/>
    </xf>
    <xf numFmtId="0" fontId="0" fillId="0" borderId="0" xfId="0" applyFill="1"/>
    <xf numFmtId="0" fontId="3" fillId="0" borderId="0" xfId="0" applyFont="1" applyBorder="1" applyAlignment="1">
      <alignment vertical="top" wrapText="1"/>
    </xf>
    <xf numFmtId="0" fontId="3" fillId="0" borderId="0" xfId="0" applyFont="1" applyBorder="1"/>
    <xf numFmtId="0" fontId="9" fillId="0" borderId="0" xfId="0" applyFont="1" applyAlignment="1">
      <alignment vertical="top"/>
    </xf>
    <xf numFmtId="0" fontId="6" fillId="0" borderId="0" xfId="0" applyFont="1" applyAlignment="1">
      <alignment horizontal="left" vertical="top"/>
    </xf>
    <xf numFmtId="0" fontId="3" fillId="0" borderId="0" xfId="0" applyFont="1" applyBorder="1" applyAlignment="1">
      <alignment vertical="top"/>
    </xf>
    <xf numFmtId="0" fontId="2" fillId="0" borderId="0" xfId="0" applyFont="1" applyFill="1" applyBorder="1" applyAlignment="1">
      <alignment vertical="top" wrapText="1"/>
    </xf>
    <xf numFmtId="0" fontId="0" fillId="0" borderId="0" xfId="0" applyFill="1" applyBorder="1"/>
    <xf numFmtId="0" fontId="2" fillId="3" borderId="0" xfId="0" applyFont="1" applyFill="1" applyBorder="1"/>
    <xf numFmtId="0" fontId="2" fillId="3" borderId="0" xfId="0" applyFont="1" applyFill="1" applyBorder="1" applyAlignment="1">
      <alignment wrapText="1"/>
    </xf>
    <xf numFmtId="0" fontId="1" fillId="0" borderId="0" xfId="0" applyFont="1" applyFill="1" applyBorder="1" applyProtection="1">
      <protection locked="0"/>
    </xf>
    <xf numFmtId="0" fontId="2" fillId="0" borderId="0" xfId="0" applyFont="1" applyFill="1" applyBorder="1" applyProtection="1">
      <protection locked="0"/>
    </xf>
    <xf numFmtId="0" fontId="2" fillId="0" borderId="0" xfId="0" applyFont="1" applyBorder="1" applyProtection="1">
      <protection locked="0"/>
    </xf>
    <xf numFmtId="3" fontId="7"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wrapText="1"/>
      <protection locked="0"/>
    </xf>
    <xf numFmtId="0" fontId="13" fillId="2" borderId="11" xfId="0" applyFont="1" applyFill="1" applyBorder="1"/>
    <xf numFmtId="0" fontId="13" fillId="0" borderId="11" xfId="0" applyFont="1" applyBorder="1"/>
    <xf numFmtId="0" fontId="3" fillId="0" borderId="0" xfId="0" applyFont="1" applyAlignment="1">
      <alignment vertical="top" wrapText="1"/>
    </xf>
    <xf numFmtId="0" fontId="3" fillId="0" borderId="0" xfId="0" applyFont="1" applyAlignment="1">
      <alignment wrapText="1"/>
    </xf>
    <xf numFmtId="0" fontId="3" fillId="0" borderId="10" xfId="0" applyFont="1" applyFill="1" applyBorder="1" applyAlignment="1">
      <alignment wrapText="1"/>
    </xf>
    <xf numFmtId="0" fontId="3" fillId="0" borderId="0" xfId="0" applyFont="1" applyFill="1" applyAlignment="1">
      <alignment wrapText="1"/>
    </xf>
    <xf numFmtId="0" fontId="8" fillId="0" borderId="0" xfId="0" applyFont="1" applyFill="1" applyBorder="1" applyAlignment="1">
      <alignment horizontal="left"/>
    </xf>
    <xf numFmtId="0" fontId="12" fillId="0" borderId="10" xfId="0" applyFont="1" applyFill="1" applyBorder="1" applyAlignment="1">
      <alignment wrapText="1"/>
    </xf>
    <xf numFmtId="0" fontId="13" fillId="2" borderId="12" xfId="0" applyFont="1" applyFill="1" applyBorder="1"/>
    <xf numFmtId="0" fontId="13" fillId="0" borderId="10" xfId="0" applyFont="1" applyFill="1" applyBorder="1" applyAlignment="1">
      <alignment wrapText="1"/>
    </xf>
    <xf numFmtId="0" fontId="14" fillId="0" borderId="0" xfId="0" applyFont="1" applyFill="1"/>
    <xf numFmtId="0" fontId="2" fillId="0" borderId="0" xfId="0" applyFont="1" applyFill="1" applyAlignment="1">
      <alignment wrapText="1"/>
    </xf>
    <xf numFmtId="0" fontId="15" fillId="4" borderId="0" xfId="0" applyFont="1" applyFill="1"/>
    <xf numFmtId="0" fontId="3" fillId="0" borderId="0" xfId="0" applyFont="1" applyAlignment="1">
      <alignment horizontal="left" vertical="top" wrapText="1"/>
    </xf>
    <xf numFmtId="0" fontId="13" fillId="0" borderId="0" xfId="0" applyFont="1" applyAlignment="1">
      <alignment vertical="top" wrapText="1"/>
    </xf>
    <xf numFmtId="0" fontId="13" fillId="6" borderId="0" xfId="0" applyFont="1" applyFill="1" applyAlignment="1">
      <alignment vertical="top" wrapText="1"/>
    </xf>
    <xf numFmtId="0" fontId="15" fillId="4" borderId="0" xfId="0" applyFont="1" applyFill="1" applyAlignment="1">
      <alignment vertical="top" wrapText="1"/>
    </xf>
    <xf numFmtId="0" fontId="16" fillId="0" borderId="0" xfId="0" applyFont="1"/>
    <xf numFmtId="0" fontId="2" fillId="0" borderId="0" xfId="0" applyFont="1" applyFill="1" applyProtection="1">
      <protection locked="0"/>
    </xf>
    <xf numFmtId="0" fontId="2" fillId="3" borderId="0" xfId="0" applyNumberFormat="1" applyFont="1" applyFill="1" applyAlignment="1">
      <alignment wrapText="1"/>
    </xf>
    <xf numFmtId="0" fontId="2" fillId="0" borderId="0" xfId="0" applyFont="1" applyFill="1" applyAlignment="1" applyProtection="1">
      <alignment horizontal="left"/>
      <protection locked="0"/>
    </xf>
    <xf numFmtId="0" fontId="2" fillId="3" borderId="0" xfId="0" applyNumberFormat="1" applyFont="1" applyFill="1"/>
    <xf numFmtId="0" fontId="2" fillId="3" borderId="0" xfId="0" applyNumberFormat="1" applyFont="1" applyFill="1" applyAlignment="1">
      <alignment horizontal="left"/>
    </xf>
    <xf numFmtId="0" fontId="2" fillId="3" borderId="0" xfId="0" applyFont="1" applyFill="1"/>
    <xf numFmtId="0" fontId="2" fillId="4" borderId="0" xfId="0" applyFont="1" applyFill="1" applyBorder="1"/>
    <xf numFmtId="0" fontId="1" fillId="4" borderId="0" xfId="0" applyFont="1" applyFill="1" applyBorder="1" applyAlignment="1">
      <alignment wrapText="1"/>
    </xf>
    <xf numFmtId="0" fontId="7" fillId="0" borderId="0" xfId="0" applyFont="1" applyFill="1" applyBorder="1"/>
    <xf numFmtId="0" fontId="3" fillId="0" borderId="0" xfId="0" applyFont="1" applyFill="1"/>
    <xf numFmtId="0" fontId="2" fillId="8" borderId="0" xfId="0" applyFont="1" applyFill="1" applyBorder="1" applyProtection="1">
      <protection locked="0"/>
    </xf>
    <xf numFmtId="0" fontId="2" fillId="8" borderId="0" xfId="0" applyFont="1" applyFill="1" applyProtection="1">
      <protection locked="0"/>
    </xf>
    <xf numFmtId="0" fontId="13" fillId="7" borderId="0" xfId="0" applyFont="1" applyFill="1" applyAlignment="1">
      <alignment vertical="top" wrapText="1"/>
    </xf>
    <xf numFmtId="0" fontId="4" fillId="5" borderId="9" xfId="0" applyFont="1" applyFill="1" applyBorder="1" applyProtection="1">
      <protection locked="0"/>
    </xf>
    <xf numFmtId="0" fontId="4" fillId="5" borderId="5" xfId="0" applyFont="1" applyFill="1" applyBorder="1" applyProtection="1">
      <protection locked="0"/>
    </xf>
    <xf numFmtId="0" fontId="4" fillId="6" borderId="5" xfId="0" applyFont="1" applyFill="1" applyBorder="1" applyProtection="1">
      <protection locked="0"/>
    </xf>
    <xf numFmtId="0" fontId="4" fillId="5" borderId="3" xfId="0" applyFont="1" applyFill="1" applyBorder="1" applyProtection="1">
      <protection locked="0"/>
    </xf>
    <xf numFmtId="0" fontId="4" fillId="6" borderId="6" xfId="0" applyFont="1" applyFill="1" applyBorder="1" applyProtection="1">
      <protection locked="0"/>
    </xf>
    <xf numFmtId="0" fontId="4" fillId="6" borderId="7" xfId="0" applyFont="1" applyFill="1" applyBorder="1" applyProtection="1">
      <protection locked="0"/>
    </xf>
    <xf numFmtId="0" fontId="4" fillId="6" borderId="3" xfId="0" applyFont="1" applyFill="1" applyBorder="1" applyProtection="1">
      <protection locked="0"/>
    </xf>
    <xf numFmtId="0" fontId="4" fillId="5" borderId="6" xfId="0" applyFont="1" applyFill="1" applyBorder="1" applyProtection="1">
      <protection locked="0"/>
    </xf>
    <xf numFmtId="0" fontId="4" fillId="6" borderId="4" xfId="0" applyFont="1" applyFill="1" applyBorder="1" applyProtection="1">
      <protection locked="0"/>
    </xf>
    <xf numFmtId="0" fontId="4" fillId="5" borderId="4" xfId="0" applyFont="1" applyFill="1" applyBorder="1" applyProtection="1">
      <protection locked="0"/>
    </xf>
    <xf numFmtId="0" fontId="4" fillId="5" borderId="8" xfId="0" applyFont="1" applyFill="1" applyBorder="1" applyProtection="1">
      <protection locked="0"/>
    </xf>
    <xf numFmtId="0" fontId="4" fillId="6" borderId="2" xfId="0" applyFont="1" applyFill="1" applyBorder="1" applyProtection="1">
      <protection locked="0"/>
    </xf>
    <xf numFmtId="0" fontId="4" fillId="6" borderId="8" xfId="0" applyFont="1" applyFill="1" applyBorder="1" applyProtection="1">
      <protection locked="0"/>
    </xf>
    <xf numFmtId="0" fontId="4" fillId="6" borderId="1" xfId="0" applyFont="1" applyFill="1" applyBorder="1" applyProtection="1">
      <protection locked="0"/>
    </xf>
    <xf numFmtId="0" fontId="3" fillId="0" borderId="0" xfId="0" applyFont="1" applyProtection="1">
      <protection locked="0"/>
    </xf>
    <xf numFmtId="0" fontId="20" fillId="0" borderId="0" xfId="0" applyFont="1" applyFill="1" applyAlignment="1">
      <alignment vertical="top" wrapText="1"/>
    </xf>
    <xf numFmtId="0" fontId="1" fillId="7" borderId="0" xfId="0" applyFont="1" applyFill="1" applyBorder="1" applyProtection="1">
      <protection locked="0"/>
    </xf>
    <xf numFmtId="0" fontId="2" fillId="4" borderId="0" xfId="0" applyFont="1" applyFill="1" applyBorder="1" applyAlignment="1">
      <alignment wrapText="1"/>
    </xf>
    <xf numFmtId="0" fontId="3" fillId="6" borderId="0" xfId="0" applyFont="1" applyFill="1" applyBorder="1" applyAlignment="1" applyProtection="1">
      <alignment vertical="top"/>
      <protection locked="0"/>
    </xf>
    <xf numFmtId="0" fontId="10" fillId="4" borderId="13" xfId="0" applyFont="1" applyFill="1" applyBorder="1" applyAlignment="1">
      <alignment vertical="top" wrapText="1"/>
    </xf>
    <xf numFmtId="0" fontId="10" fillId="4" borderId="13" xfId="0" applyFont="1" applyFill="1" applyBorder="1" applyAlignment="1">
      <alignment vertical="top"/>
    </xf>
    <xf numFmtId="0" fontId="2" fillId="9" borderId="13" xfId="0" applyFont="1" applyFill="1" applyBorder="1" applyAlignment="1">
      <alignment vertical="top"/>
    </xf>
    <xf numFmtId="0" fontId="3" fillId="9" borderId="13" xfId="0" applyFont="1" applyFill="1" applyBorder="1" applyAlignment="1">
      <alignment vertical="top"/>
    </xf>
    <xf numFmtId="0" fontId="3" fillId="9" borderId="13" xfId="0" applyFont="1" applyFill="1" applyBorder="1"/>
    <xf numFmtId="0" fontId="2" fillId="9" borderId="13" xfId="0" applyFont="1" applyFill="1" applyBorder="1" applyAlignment="1">
      <alignment vertical="top" wrapText="1"/>
    </xf>
    <xf numFmtId="0" fontId="3" fillId="9" borderId="13" xfId="0" applyFont="1" applyFill="1" applyBorder="1" applyAlignment="1">
      <alignment vertical="top" wrapText="1"/>
    </xf>
    <xf numFmtId="0" fontId="6" fillId="9" borderId="0" xfId="0" applyFont="1" applyFill="1" applyBorder="1" applyAlignment="1">
      <alignment vertical="top"/>
    </xf>
    <xf numFmtId="0" fontId="3" fillId="9" borderId="0" xfId="0" applyFont="1" applyFill="1" applyBorder="1" applyAlignment="1">
      <alignment vertical="top"/>
    </xf>
    <xf numFmtId="0" fontId="5" fillId="9" borderId="0" xfId="0" applyFont="1" applyFill="1" applyBorder="1" applyAlignment="1">
      <alignment vertical="top"/>
    </xf>
    <xf numFmtId="0" fontId="0" fillId="9" borderId="13" xfId="0" applyFill="1" applyBorder="1"/>
    <xf numFmtId="0" fontId="13" fillId="9" borderId="13" xfId="0" applyFont="1" applyFill="1" applyBorder="1" applyAlignment="1">
      <alignment vertical="top" wrapText="1"/>
    </xf>
    <xf numFmtId="0" fontId="3" fillId="9" borderId="13" xfId="0" applyFont="1" applyFill="1" applyBorder="1" applyAlignment="1">
      <alignment wrapText="1"/>
    </xf>
    <xf numFmtId="3" fontId="2" fillId="0" borderId="0" xfId="0" applyNumberFormat="1" applyFont="1" applyFill="1" applyAlignment="1" applyProtection="1">
      <alignment horizontal="right"/>
      <protection locked="0"/>
    </xf>
    <xf numFmtId="0" fontId="7" fillId="0" borderId="0" xfId="0" applyFont="1" applyFill="1" applyBorder="1" applyAlignment="1" applyProtection="1">
      <alignment horizontal="right"/>
      <protection locked="0"/>
    </xf>
    <xf numFmtId="3" fontId="2" fillId="0" borderId="0" xfId="0" applyNumberFormat="1" applyFont="1" applyFill="1" applyProtection="1">
      <protection locked="0"/>
    </xf>
    <xf numFmtId="0" fontId="1" fillId="7" borderId="14" xfId="0" applyFont="1" applyFill="1" applyBorder="1" applyProtection="1">
      <protection locked="0"/>
    </xf>
    <xf numFmtId="0" fontId="1" fillId="7" borderId="14" xfId="0" applyFont="1" applyFill="1" applyBorder="1" applyAlignment="1" applyProtection="1">
      <protection locked="0"/>
    </xf>
    <xf numFmtId="0" fontId="8" fillId="7" borderId="14" xfId="0" applyFont="1" applyFill="1" applyBorder="1" applyAlignment="1" applyProtection="1">
      <alignment horizontal="left"/>
      <protection locked="0"/>
    </xf>
    <xf numFmtId="0" fontId="2" fillId="7" borderId="14" xfId="0" applyFont="1" applyFill="1" applyBorder="1" applyProtection="1">
      <protection locked="0"/>
    </xf>
    <xf numFmtId="0" fontId="2" fillId="7" borderId="14" xfId="0" applyFont="1" applyFill="1" applyBorder="1" applyAlignment="1" applyProtection="1">
      <alignment wrapText="1"/>
      <protection locked="0"/>
    </xf>
    <xf numFmtId="0" fontId="2" fillId="7" borderId="14" xfId="0" applyFont="1" applyFill="1" applyBorder="1" applyAlignment="1" applyProtection="1">
      <alignment horizontal="left"/>
      <protection locked="0"/>
    </xf>
    <xf numFmtId="0" fontId="2" fillId="8" borderId="14" xfId="0" applyFont="1" applyFill="1" applyBorder="1" applyProtection="1">
      <protection locked="0"/>
    </xf>
    <xf numFmtId="3" fontId="7" fillId="8" borderId="14" xfId="0" applyNumberFormat="1" applyFont="1" applyFill="1" applyBorder="1" applyAlignment="1" applyProtection="1">
      <alignment horizontal="right"/>
      <protection locked="0"/>
    </xf>
    <xf numFmtId="0" fontId="2" fillId="8" borderId="14" xfId="0" applyFont="1" applyFill="1" applyBorder="1" applyAlignment="1" applyProtection="1">
      <protection locked="0"/>
    </xf>
    <xf numFmtId="0" fontId="2" fillId="8" borderId="14" xfId="0" applyFont="1" applyFill="1" applyBorder="1" applyAlignment="1" applyProtection="1">
      <alignment horizontal="left" vertical="top"/>
      <protection locked="0"/>
    </xf>
    <xf numFmtId="0" fontId="2" fillId="8" borderId="14" xfId="0" applyFont="1" applyFill="1" applyBorder="1" applyAlignment="1" applyProtection="1">
      <alignment horizontal="left"/>
      <protection locked="0"/>
    </xf>
    <xf numFmtId="0" fontId="2" fillId="8" borderId="14" xfId="0" applyFont="1" applyFill="1" applyBorder="1" applyAlignment="1" applyProtection="1">
      <alignment horizontal="center"/>
      <protection locked="0"/>
    </xf>
    <xf numFmtId="3" fontId="2" fillId="8" borderId="14" xfId="0" applyNumberFormat="1" applyFont="1" applyFill="1" applyBorder="1" applyAlignment="1" applyProtection="1">
      <alignment horizontal="right"/>
      <protection locked="0"/>
    </xf>
    <xf numFmtId="3" fontId="2" fillId="8" borderId="14" xfId="0" applyNumberFormat="1" applyFont="1" applyFill="1" applyBorder="1" applyAlignment="1" applyProtection="1">
      <protection locked="0"/>
    </xf>
    <xf numFmtId="3" fontId="2" fillId="8" borderId="14" xfId="0" applyNumberFormat="1" applyFont="1" applyFill="1" applyBorder="1" applyAlignment="1" applyProtection="1">
      <alignment horizontal="right" vertical="center" wrapText="1"/>
      <protection locked="0"/>
    </xf>
    <xf numFmtId="3" fontId="7" fillId="8" borderId="14" xfId="0" applyNumberFormat="1" applyFont="1" applyFill="1" applyBorder="1" applyAlignment="1" applyProtection="1">
      <alignment horizontal="right" vertical="center"/>
      <protection locked="0"/>
    </xf>
    <xf numFmtId="3" fontId="2" fillId="8" borderId="14" xfId="0" applyNumberFormat="1" applyFont="1" applyFill="1" applyBorder="1" applyProtection="1">
      <protection locked="0"/>
    </xf>
    <xf numFmtId="0" fontId="2" fillId="8" borderId="14" xfId="0" applyFont="1" applyFill="1" applyBorder="1" applyAlignment="1" applyProtection="1">
      <alignment wrapText="1"/>
      <protection locked="0"/>
    </xf>
    <xf numFmtId="0" fontId="2" fillId="7" borderId="16" xfId="0" applyFont="1" applyFill="1" applyBorder="1" applyAlignment="1" applyProtection="1">
      <alignment wrapText="1"/>
      <protection locked="0"/>
    </xf>
    <xf numFmtId="0" fontId="2" fillId="8" borderId="16" xfId="0" applyFont="1" applyFill="1" applyBorder="1" applyProtection="1">
      <protection locked="0"/>
    </xf>
    <xf numFmtId="0" fontId="2" fillId="11" borderId="15" xfId="0" applyFont="1" applyFill="1" applyBorder="1" applyAlignment="1" applyProtection="1">
      <alignment wrapText="1"/>
      <protection locked="0"/>
    </xf>
    <xf numFmtId="0" fontId="2" fillId="10" borderId="15" xfId="0" applyFont="1" applyFill="1" applyBorder="1" applyProtection="1">
      <protection locked="0"/>
    </xf>
    <xf numFmtId="0" fontId="2" fillId="10" borderId="15" xfId="0" applyNumberFormat="1" applyFont="1" applyFill="1" applyBorder="1" applyProtection="1">
      <protection locked="0"/>
    </xf>
    <xf numFmtId="0" fontId="6" fillId="0" borderId="0" xfId="0" applyFont="1" applyAlignment="1">
      <alignment horizontal="left" vertical="top"/>
    </xf>
    <xf numFmtId="0" fontId="11" fillId="4" borderId="0" xfId="0" applyFont="1" applyFill="1" applyAlignment="1">
      <alignment horizontal="left" vertical="top"/>
    </xf>
    <xf numFmtId="17" fontId="3" fillId="0" borderId="0" xfId="0" applyNumberFormat="1" applyFont="1" applyAlignment="1">
      <alignment horizontal="left"/>
    </xf>
  </cellXfs>
  <cellStyles count="1">
    <cellStyle name="Standard" xfId="0" builtinId="0"/>
  </cellStyles>
  <dxfs count="114">
    <dxf>
      <font>
        <strike val="0"/>
        <outline val="0"/>
        <shadow val="0"/>
        <u val="none"/>
        <vertAlign val="baseline"/>
        <name val="HDA DIN Office"/>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fill>
        <patternFill patternType="none">
          <bgColor auto="1"/>
        </patternFill>
      </fill>
      <alignment horizontal="general" vertical="bottom" textRotation="0" wrapText="1" indent="0" justifyLastLine="0" shrinkToFit="0" readingOrder="0"/>
    </dxf>
    <dxf>
      <font>
        <strike val="0"/>
        <outline val="0"/>
        <shadow val="0"/>
        <u val="none"/>
        <vertAlign val="baseline"/>
        <name val="HDA DIN Office"/>
        <scheme val="none"/>
      </font>
      <alignment horizontal="general" vertical="top" textRotation="0" wrapText="1" indent="0" justifyLastLine="0" shrinkToFit="0" readingOrder="0"/>
    </dxf>
    <dxf>
      <font>
        <strike val="0"/>
        <outline val="0"/>
        <shadow val="0"/>
        <u val="none"/>
        <vertAlign val="baseline"/>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dxf>
    <dxf>
      <font>
        <b val="0"/>
        <i val="0"/>
        <strike val="0"/>
        <condense val="0"/>
        <extend val="0"/>
        <outline val="0"/>
        <shadow val="0"/>
        <u val="none"/>
        <vertAlign val="baseline"/>
        <sz val="10"/>
        <color auto="1"/>
        <name val="HDA DIN Office"/>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strike val="0"/>
        <outline val="0"/>
        <shadow val="0"/>
        <u val="none"/>
        <vertAlign val="baseline"/>
        <name val="HDA DIN Office"/>
        <scheme val="none"/>
      </font>
      <alignment horizontal="general" vertical="bottom" textRotation="0" wrapText="1" indent="0" justifyLastLine="0" shrinkToFit="0" readingOrder="0"/>
    </dxf>
    <dxf>
      <font>
        <strike val="0"/>
        <outline val="0"/>
        <shadow val="0"/>
        <u val="none"/>
        <vertAlign val="baseline"/>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strike val="0"/>
        <outline val="0"/>
        <shadow val="0"/>
        <u val="none"/>
        <vertAlign val="baseline"/>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strike val="0"/>
        <outline val="0"/>
        <shadow val="0"/>
        <u val="none"/>
        <vertAlign val="baseline"/>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none">
          <fgColor indexed="64"/>
          <bgColor indexed="65"/>
        </patternFill>
      </fill>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HDA DIN Office"/>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0" tint="-4.9989318521683403E-2"/>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outline="0">
        <left style="thin">
          <color theme="9"/>
        </left>
        <right/>
        <top style="thin">
          <color theme="9"/>
        </top>
        <bottom style="thin">
          <color theme="9"/>
        </bottom>
      </border>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none">
          <fgColor indexed="64"/>
          <bgColor indexed="65"/>
        </patternFill>
      </fill>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fill>
        <patternFill patternType="none">
          <fgColor indexed="64"/>
          <bgColor indexed="65"/>
        </patternFill>
      </fill>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alignment horizontal="left" vertical="bottom"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alignment horizontal="left"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numFmt numFmtId="3" formatCode="#,##0"/>
      <fill>
        <patternFill patternType="solid">
          <fgColor indexed="64"/>
          <bgColor rgb="FFD1E3A5"/>
        </patternFill>
      </fill>
      <alignment horizontal="right" vertical="bottom"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alignment vertical="bottom" textRotation="0" wrapText="1" indent="0" justifyLastLine="0" shrinkToFit="0" readingOrder="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protection locked="0" hidden="0"/>
    </dxf>
    <dxf>
      <font>
        <b/>
        <i val="0"/>
        <strike val="0"/>
        <condense val="0"/>
        <extend val="0"/>
        <outline val="0"/>
        <shadow val="0"/>
        <u val="none"/>
        <vertAlign val="baseline"/>
        <sz val="9"/>
        <color auto="1"/>
        <name val="HDA DIN Office"/>
        <scheme val="none"/>
      </font>
      <fill>
        <patternFill patternType="none">
          <fgColor indexed="64"/>
          <bgColor auto="1"/>
        </patternFill>
      </fill>
      <protection locked="0" hidden="0"/>
    </dxf>
    <dxf>
      <font>
        <strike val="0"/>
        <outline val="0"/>
        <shadow val="0"/>
        <u val="none"/>
        <vertAlign val="baseline"/>
        <sz val="9"/>
        <name val="HDA DIN Office"/>
        <scheme val="none"/>
      </font>
    </dxf>
    <dxf>
      <font>
        <strike val="0"/>
        <outline val="0"/>
        <shadow val="0"/>
        <u val="none"/>
        <vertAlign val="baseline"/>
        <sz val="9"/>
        <name val="HDA DIN Office"/>
        <scheme val="none"/>
      </font>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strike val="0"/>
        <outline val="0"/>
        <shadow val="0"/>
        <u val="none"/>
        <vertAlign val="baseline"/>
        <sz val="10"/>
        <color theme="0"/>
        <name val="HDA DIN Office"/>
        <scheme val="none"/>
      </font>
      <fill>
        <patternFill patternType="solid">
          <fgColor indexed="64"/>
          <bgColor theme="8"/>
        </patternFill>
      </fill>
    </dxf>
    <dxf>
      <font>
        <strike val="0"/>
        <outline val="0"/>
        <shadow val="0"/>
        <u val="none"/>
        <vertAlign val="baseline"/>
        <sz val="10"/>
        <color theme="0"/>
        <name val="HDA DIN Office"/>
        <scheme val="none"/>
      </font>
      <fill>
        <patternFill patternType="solid">
          <fgColor indexed="64"/>
          <bgColor theme="8"/>
        </patternFill>
      </fill>
    </dxf>
    <dxf>
      <font>
        <strike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i val="0"/>
        <strike val="0"/>
        <condense val="0"/>
        <extend val="0"/>
        <outline val="0"/>
        <shadow val="0"/>
        <u val="none"/>
        <vertAlign val="baseline"/>
        <sz val="9"/>
        <color theme="1"/>
        <name val="HDA DIN Office"/>
        <scheme val="none"/>
      </font>
      <border diagonalUp="0" diagonalDown="0">
        <left/>
        <right/>
        <top style="thin">
          <color indexed="64"/>
        </top>
        <bottom style="thin">
          <color theme="4" tint="0.39997558519241921"/>
        </bottom>
      </border>
      <protection locked="0" hidden="0"/>
    </dxf>
    <dxf>
      <border outline="0">
        <left style="medium">
          <color indexed="64"/>
        </left>
        <right style="thin">
          <color indexed="64"/>
        </right>
        <top style="thin">
          <color indexed="64"/>
        </top>
        <bottom style="medium">
          <color indexed="64"/>
        </bottom>
      </border>
    </dxf>
    <dxf>
      <font>
        <b/>
        <i val="0"/>
        <strike val="0"/>
        <condense val="0"/>
        <extend val="0"/>
        <outline val="0"/>
        <shadow val="0"/>
        <u val="none"/>
        <vertAlign val="baseline"/>
        <sz val="9"/>
        <color theme="1"/>
        <name val="HDA DIN Office"/>
        <scheme val="none"/>
      </font>
      <protection locked="0" hidden="0"/>
    </dxf>
    <dxf>
      <border outline="0">
        <bottom style="thin">
          <color indexed="64"/>
        </bottom>
      </border>
    </dxf>
    <dxf>
      <font>
        <b/>
        <i val="0"/>
        <strike val="0"/>
        <condense val="0"/>
        <extend val="0"/>
        <outline val="0"/>
        <shadow val="0"/>
        <u val="none"/>
        <vertAlign val="baseline"/>
        <sz val="9"/>
        <color theme="1"/>
        <name val="HDA DIN Office"/>
        <scheme val="none"/>
      </font>
      <fill>
        <patternFill patternType="solid">
          <fgColor theme="4" tint="0.79998168889431442"/>
          <bgColor theme="7"/>
        </patternFill>
      </fill>
      <protection locked="0" hidden="0"/>
    </dxf>
  </dxfs>
  <tableStyles count="0" defaultTableStyle="TableStyleMedium2" defaultPivotStyle="PivotStyleLight16"/>
  <colors>
    <mruColors>
      <color rgb="FFD1E3A5"/>
      <color rgb="FFE7ECF9"/>
      <color rgb="FFFFC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104775</xdr:colOff>
      <xdr:row>7</xdr:row>
      <xdr:rowOff>123825</xdr:rowOff>
    </xdr:from>
    <xdr:to>
      <xdr:col>5</xdr:col>
      <xdr:colOff>114300</xdr:colOff>
      <xdr:row>18</xdr:row>
      <xdr:rowOff>0</xdr:rowOff>
    </xdr:to>
    <xdr:sp macro="" textlink="">
      <xdr:nvSpPr>
        <xdr:cNvPr id="2" name="Pfeil: nach rechts 1">
          <a:extLst>
            <a:ext uri="{FF2B5EF4-FFF2-40B4-BE49-F238E27FC236}">
              <a16:creationId xmlns:a16="http://schemas.microsoft.com/office/drawing/2014/main" id="{9C07B946-25E0-7BCF-055B-0CF4AC0F30F6}"/>
            </a:ext>
          </a:extLst>
        </xdr:cNvPr>
        <xdr:cNvSpPr/>
      </xdr:nvSpPr>
      <xdr:spPr>
        <a:xfrm flipH="1">
          <a:off x="866775" y="1333500"/>
          <a:ext cx="3609975" cy="1771650"/>
        </a:xfrm>
        <a:prstGeom prst="rightArrow">
          <a:avLst/>
        </a:prstGeom>
        <a:solidFill>
          <a:schemeClr val="accent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aseline="0">
              <a:solidFill>
                <a:sysClr val="windowText" lastClr="000000"/>
              </a:solidFill>
            </a:rPr>
            <a:t>           </a:t>
          </a:r>
        </a:p>
        <a:p>
          <a:pPr algn="l"/>
          <a:r>
            <a:rPr lang="de-DE" sz="1100" baseline="0">
              <a:solidFill>
                <a:sysClr val="windowText" lastClr="000000"/>
              </a:solidFill>
            </a:rPr>
            <a:t>           </a:t>
          </a:r>
          <a:r>
            <a:rPr lang="de-DE" sz="1100">
              <a:solidFill>
                <a:sysClr val="windowText" lastClr="000000"/>
              </a:solidFill>
            </a:rPr>
            <a:t>Fügen Sie hier</a:t>
          </a:r>
          <a:r>
            <a:rPr lang="de-DE" sz="1100" baseline="0">
              <a:solidFill>
                <a:sysClr val="windowText" lastClr="000000"/>
              </a:solidFill>
            </a:rPr>
            <a:t> eine Liste aller    </a:t>
          </a:r>
        </a:p>
        <a:p>
          <a:pPr algn="l"/>
          <a:r>
            <a:rPr lang="de-DE" sz="1100" baseline="0">
              <a:solidFill>
                <a:sysClr val="windowText" lastClr="000000"/>
              </a:solidFill>
            </a:rPr>
            <a:t>           Gebäude der Hochschule ein.</a:t>
          </a:r>
          <a:endParaRPr lang="de-DE" sz="11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Gebäudeliste" displayName="Gebäudeliste" ref="A1:A51" totalsRowShown="0" headerRowDxfId="113" dataDxfId="111" headerRowBorderDxfId="112" tableBorderDxfId="110">
  <autoFilter ref="A1:A51" xr:uid="{00000000-0009-0000-0100-000002000000}"/>
  <tableColumns count="1">
    <tableColumn id="1" xr3:uid="{00000000-0010-0000-0A00-000001000000}" name="Gebäude" dataDxfId="10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raglast" displayName="Traglast" ref="A5:C9" totalsRowShown="0" headerRowDxfId="43" dataDxfId="42">
  <autoFilter ref="A5:C9" xr:uid="{00000000-0009-0000-0100-000007000000}"/>
  <tableColumns count="3">
    <tableColumn id="1" xr3:uid="{00000000-0010-0000-0200-000001000000}" name="Traglast" dataDxfId="41"/>
    <tableColumn id="2" xr3:uid="{00000000-0010-0000-0200-000002000000}" name="Mögliche Maßnahmen" dataDxfId="40"/>
    <tableColumn id="3" xr3:uid="{00000000-0010-0000-0200-000003000000}" name="Quelle" dataDxfId="39"/>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Fensterverschattung" displayName="Fensterverschattung" ref="A11:D13" totalsRowShown="0" headerRowDxfId="38" dataDxfId="37">
  <autoFilter ref="A11:D13" xr:uid="{00000000-0009-0000-0100-000008000000}"/>
  <tableColumns count="4">
    <tableColumn id="1" xr3:uid="{00000000-0010-0000-0300-000001000000}" name="Fensterverschattung" dataDxfId="36"/>
    <tableColumn id="2" xr3:uid="{00000000-0010-0000-0300-000002000000}" name="Mögliche Maßnahme" dataDxfId="35"/>
    <tableColumn id="3" xr3:uid="{00000000-0010-0000-0300-000003000000}" name="Quelle" dataDxfId="34"/>
    <tableColumn id="4" xr3:uid="{00000000-0010-0000-0300-000004000000}" name="Gut nachlesbar" dataDxfId="33"/>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Fassadenfarbe" displayName="Fassadenfarbe" ref="A15:D17" totalsRowShown="0" headerRowDxfId="32" dataDxfId="31">
  <autoFilter ref="A15:D17" xr:uid="{00000000-0009-0000-0100-000009000000}"/>
  <tableColumns count="4">
    <tableColumn id="1" xr3:uid="{00000000-0010-0000-0400-000001000000}" name="Fassadenfarbe" dataDxfId="30"/>
    <tableColumn id="2" xr3:uid="{00000000-0010-0000-0400-000002000000}" name="Mögliche Maßnahme" dataDxfId="29"/>
    <tableColumn id="3" xr3:uid="{00000000-0010-0000-0400-000003000000}" name="Quelle" dataDxfId="28"/>
    <tableColumn id="4" xr3:uid="{00000000-0010-0000-0400-000004000000}" name="Gut nachlesbar" dataDxfId="27"/>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Sanierung" displayName="Sanierung" ref="A19:D21" totalsRowShown="0" headerRowDxfId="26" dataDxfId="25">
  <autoFilter ref="A19:D21" xr:uid="{00000000-0009-0000-0100-00000A000000}"/>
  <tableColumns count="4">
    <tableColumn id="1" xr3:uid="{00000000-0010-0000-0500-000001000000}" name="Sanierung" dataDxfId="24"/>
    <tableColumn id="2" xr3:uid="{00000000-0010-0000-0500-000002000000}" name="Mögliche Maßnahme" dataDxfId="23"/>
    <tableColumn id="3" xr3:uid="{00000000-0010-0000-0500-000003000000}" name="Quelle" dataDxfId="22"/>
    <tableColumn id="4" xr3:uid="{00000000-0010-0000-0500-000004000000}" name="Gut nachlesbar" dataDxfId="21"/>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Fassadenbergünungsoptionen" displayName="Fassadenbergünungsoptionen" ref="A23:D28" totalsRowShown="0" headerRowDxfId="20" dataDxfId="19">
  <autoFilter ref="A23:D28" xr:uid="{00000000-0009-0000-0100-00000C000000}"/>
  <tableColumns count="4">
    <tableColumn id="1" xr3:uid="{00000000-0010-0000-0600-000001000000}" name="Wandaufbau" dataDxfId="18"/>
    <tableColumn id="2" xr3:uid="{00000000-0010-0000-0600-000002000000}" name="Gebäuderand" dataDxfId="17"/>
    <tableColumn id="4" xr3:uid="{00000000-0010-0000-0600-000004000000}" name="Test" dataDxfId="16">
      <calculatedColumnFormula>Fassadenbergünungsoptionen[[#This Row],[Wandaufbau]]&amp;" "&amp;Fassadenbergünungsoptionen[[#This Row],[Gebäuderand]]</calculatedColumnFormula>
    </tableColumn>
    <tableColumn id="3" xr3:uid="{00000000-0010-0000-0600-000003000000}" name="Mögliche Maßnahme" dataDxfId="15"/>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Fassadenbegrünung1" displayName="Fassadenbegrünung1" ref="A31:C32" totalsRowShown="0" headerRowDxfId="14" dataDxfId="13">
  <autoFilter ref="A31:C32" xr:uid="{00000000-0009-0000-0100-00000D000000}"/>
  <tableColumns count="3">
    <tableColumn id="1" xr3:uid="{00000000-0010-0000-0700-000001000000}" name="Fassadenbegrünung" dataDxfId="12"/>
    <tableColumn id="2" xr3:uid="{00000000-0010-0000-0700-000002000000}" name="Mögliche Maßnahme" dataDxfId="11"/>
    <tableColumn id="3" xr3:uid="{00000000-0010-0000-0700-000003000000}" name="Gut nachlesbar" dataDxfId="10"/>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WasserfestigkeitPrüfen" displayName="WasserfestigkeitPrüfen" ref="A34:C37" totalsRowShown="0" headerRowDxfId="9" dataDxfId="8">
  <autoFilter ref="A34:C37" xr:uid="{00000000-0009-0000-0100-00000E000000}"/>
  <tableColumns count="3">
    <tableColumn id="1" xr3:uid="{00000000-0010-0000-0800-000001000000}" name="Ergebnis Starkregengefahrenkarte" dataDxfId="7"/>
    <tableColumn id="2" xr3:uid="{00000000-0010-0000-0800-000002000000}" name="Mögliche Maßnahme" dataDxfId="6"/>
    <tableColumn id="3" xr3:uid="{00000000-0010-0000-0800-000003000000}" name="Gut nachlesbar" dataDxfId="5"/>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Objektschutz" displayName="Objektschutz" ref="A39:C42" totalsRowShown="0" headerRowDxfId="4" dataDxfId="3">
  <autoFilter ref="A39:C42" xr:uid="{00000000-0009-0000-0100-00000F000000}"/>
  <tableColumns count="3">
    <tableColumn id="1" xr3:uid="{00000000-0010-0000-0900-000001000000}" name="Wasserfestigkeit" dataDxfId="2"/>
    <tableColumn id="2" xr3:uid="{00000000-0010-0000-0900-000002000000}" name="Mögliche Maßnahme" dataDxfId="1"/>
    <tableColumn id="3" xr3:uid="{00000000-0010-0000-0900-000003000000}" name="Gut nachlesbar" dataDxfId="0"/>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Dachaufbau" displayName="Dachaufbau" ref="D1:D7" totalsRowShown="0" headerRowDxfId="108" dataDxfId="107">
  <autoFilter ref="D1:D7" xr:uid="{00000000-0009-0000-0100-000003000000}"/>
  <tableColumns count="1">
    <tableColumn id="1" xr3:uid="{00000000-0010-0000-0B00-000001000000}" name="Dachaufbau" dataDxfId="10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Gebäuderand" displayName="Gebäuderand" ref="F1:F4" totalsRowShown="0" headerRowDxfId="105" dataDxfId="104">
  <autoFilter ref="F1:F4" xr:uid="{00000000-0009-0000-0100-000005000000}"/>
  <tableColumns count="1">
    <tableColumn id="1" xr3:uid="{00000000-0010-0000-0C00-000001000000}" name="Gebäuderand" dataDxfId="10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Starkregen" displayName="Starkregen" ref="H1:H4" totalsRowShown="0" headerRowDxfId="102" dataDxfId="101">
  <autoFilter ref="H1:H4" xr:uid="{00000000-0009-0000-0100-000004000000}"/>
  <tableColumns count="1">
    <tableColumn id="1" xr3:uid="{00000000-0010-0000-0D00-000001000000}" name="Starkregengefahrenkarte" dataDxfId="10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E000000}" name="TemperturempfindenSommer" displayName="TemperturempfindenSommer" ref="J1:J5" totalsRowShown="0" headerRowDxfId="99" dataDxfId="98">
  <autoFilter ref="J1:J5" xr:uid="{00000000-0009-0000-0100-00000B000000}"/>
  <tableColumns count="1">
    <tableColumn id="1" xr3:uid="{00000000-0010-0000-0E00-000001000000}" name="Temperturempfinden Sommer" dataDxfId="9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D2C43E6-CDF5-40B9-B647-8E7DDCE81D8C}" name="Tabelle16" displayName="Tabelle16" ref="C1:C3" totalsRowShown="0" headerRowDxfId="96" dataDxfId="95">
  <autoFilter ref="C1:C3" xr:uid="{ED2C43E6-CDF5-40B9-B647-8E7DDCE81D8C}"/>
  <tableColumns count="1">
    <tableColumn id="1" xr3:uid="{36B17BAB-B8B4-43FE-9432-DB8B0CB6DDC8}" name="Dachart" dataDxfId="9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DC0144-94A1-4791-AA47-9D652935229D}" name="Tabelle17" displayName="Tabelle17" ref="E1:E3" totalsRowShown="0" headerRowDxfId="93" dataDxfId="92">
  <autoFilter ref="E1:E3" xr:uid="{18DC0144-94A1-4791-AA47-9D652935229D}"/>
  <tableColumns count="1">
    <tableColumn id="1" xr3:uid="{2D919BFD-08E4-4627-BC96-23B81A00C4FF}" name="Fassadenbegrünung" dataDxfId="9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ebäudedaten" displayName="Gebäudedaten" ref="A1:AM49" totalsRowShown="0" headerRowDxfId="90" dataDxfId="89">
  <autoFilter ref="A1:AM49" xr:uid="{00000000-0009-0000-0100-000001000000}"/>
  <sortState xmlns:xlrd2="http://schemas.microsoft.com/office/spreadsheetml/2017/richdata2" ref="A2:AH27">
    <sortCondition ref="A1:A27"/>
  </sortState>
  <tableColumns count="39">
    <tableColumn id="1" xr3:uid="{00000000-0010-0000-0000-000001000000}" name="Name" dataDxfId="88"/>
    <tableColumn id="2" xr3:uid="{00000000-0010-0000-0000-000002000000}" name="Funktion" dataDxfId="87"/>
    <tableColumn id="3" xr3:uid="{00000000-0010-0000-0000-000003000000}" name="Baujahr" dataDxfId="86"/>
    <tableColumn id="4" xr3:uid="{00000000-0010-0000-0000-000004000000}" name="Jahr der letzten Sanierung" dataDxfId="85"/>
    <tableColumn id="36" xr3:uid="{00000000-0010-0000-0000-000024000000}" name="Sanierung mögliche Maßnahmen" dataDxfId="84">
      <calculatedColumnFormula>IF(OR(Gebäudedaten[[#This Row],[Baujahr]]&gt;2003,Gebäudedaten[[#This Row],[Jahr der letzten Sanierung]]&gt;2003,),"-",'4.Übersicht alle Maßnahmen'!$B$20)</calculatedColumnFormula>
    </tableColumn>
    <tableColumn id="5" xr3:uid="{00000000-0010-0000-0000-000005000000}" name="Adresse" dataDxfId="83"/>
    <tableColumn id="33" xr3:uid="{00000000-0010-0000-0000-000021000000}" name="Standort" dataDxfId="82"/>
    <tableColumn id="6" xr3:uid="{00000000-0010-0000-0000-000006000000}" name="Flur / Flurst." dataDxfId="81"/>
    <tableColumn id="7" xr3:uid="{00000000-0010-0000-0000-000007000000}" name="Nettogrundfläche" dataDxfId="80"/>
    <tableColumn id="37" xr3:uid="{00000000-0010-0000-0000-000025000000}" name="Raumanzahl" dataDxfId="79"/>
    <tableColumn id="38" xr3:uid="{00000000-0010-0000-0000-000026000000}" name="Stockwerke" dataDxfId="78"/>
    <tableColumn id="27" xr3:uid="{00000000-0010-0000-0000-00001B000000}" name="Eigentum " dataDxfId="77"/>
    <tableColumn id="24" xr3:uid="{00000000-0010-0000-0000-000018000000}" name="Gebäudeverantwortung" dataDxfId="76"/>
    <tableColumn id="25" xr3:uid="{00000000-0010-0000-0000-000019000000}" name="Regelmäßige Nutzung von Menschen oder wichtige Infrastruktur enthalten?" dataDxfId="75"/>
    <tableColumn id="22" xr3:uid="{00000000-0010-0000-0000-000016000000}" name="Ergebnis Hitzeumfrage" dataDxfId="74"/>
    <tableColumn id="16" xr3:uid="{00000000-0010-0000-0000-000010000000}" name="Dachart" dataDxfId="73"/>
    <tableColumn id="31" xr3:uid="{00000000-0010-0000-0000-00001F000000}" name="Dachbegrünung mögliche Maßnahme" dataDxfId="72">
      <calculatedColumnFormula>IFERROR(INDEX(Dachart[],MATCH(Gebäudedaten[[#This Row],[Dachart]],Dachart[Dachart],0),2),"-")</calculatedColumnFormula>
    </tableColumn>
    <tableColumn id="15" xr3:uid="{00000000-0010-0000-0000-00000F000000}" name="Dachaufbau" dataDxfId="71"/>
    <tableColumn id="19" xr3:uid="{00000000-0010-0000-0000-000013000000}" name="Dachtraglast [kg/m²]" dataDxfId="70"/>
    <tableColumn id="30" xr3:uid="{00000000-0010-0000-0000-00001E000000}" name="Dachbegrünung mögliche Maßnahme Detail" dataDxfId="69">
      <calculatedColumnFormula>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calculatedColumnFormula>
    </tableColumn>
    <tableColumn id="20" xr3:uid="{00000000-0010-0000-0000-000014000000}" name="Photovoltaik vorhanden?" dataDxfId="68"/>
    <tableColumn id="18" xr3:uid="{00000000-0010-0000-0000-000012000000}" name="Dachbegrünung vorhanden?" dataDxfId="67"/>
    <tableColumn id="17" xr3:uid="{00000000-0010-0000-0000-000011000000}" name="Fassadenfarbe Detail" dataDxfId="66"/>
    <tableColumn id="34" xr3:uid="{00000000-0010-0000-0000-000022000000}" name="Fassadenfarbe" dataDxfId="65"/>
    <tableColumn id="21" xr3:uid="{00000000-0010-0000-0000-000015000000}" name="Fassadenfarbe mögliche Maßnahmen" dataDxfId="64">
      <calculatedColumnFormula>IFERROR(INDEX(Fassadenfarbe[],MATCH(Gebäudedaten[[#This Row],[Fassadenfarbe]],Fassadenfarbe[Fassadenfarbe],0),2),"-")</calculatedColumnFormula>
    </tableColumn>
    <tableColumn id="10" xr3:uid="{00000000-0010-0000-0000-00000A000000}" name="Wandaufbau" dataDxfId="63"/>
    <tableColumn id="26" xr3:uid="{00000000-0010-0000-0000-00001A000000}" name="Fassadenbegrünung vorhanden?" dataDxfId="62"/>
    <tableColumn id="29" xr3:uid="{00000000-0010-0000-0000-00001D000000}" name="Gebäuderand" dataDxfId="61"/>
    <tableColumn id="40" xr3:uid="{00000000-0010-0000-0000-000028000000}" name="Fassadenbegrünung mögliche Maßnahme" dataDxfId="60">
      <calculatedColumnFormula>INDEX(Fassadenbegrünung1[],MATCH(Gebäudedaten[[#This Row],[Fassadenbegrünung vorhanden?]],Fassadenbegrünung1[Fassadenbegrünung],0),2)</calculatedColumnFormula>
    </tableColumn>
    <tableColumn id="32" xr3:uid="{00000000-0010-0000-0000-000020000000}" name="Fassadenbegrünung mögliche Maßnahme Detail" dataDxfId="59">
      <calculatedColumnFormula>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calculatedColumnFormula>
    </tableColumn>
    <tableColumn id="13" xr3:uid="{00000000-0010-0000-0000-00000D000000}" name="Fensterverschattung [%]" dataDxfId="58"/>
    <tableColumn id="11" xr3:uid="{00000000-0010-0000-0000-00000B000000}" name="Fensterverschattung Detail" dataDxfId="57"/>
    <tableColumn id="35" xr3:uid="{00000000-0010-0000-0000-000023000000}" name="Fensterverschattung Mögliche Maßnahme " dataDxfId="56">
      <calculatedColumnFormula>IF(Gebäudedaten[[#This Row],[Fensterverschattung '[%']]]&lt;100,"außenliegende Fensterverschattung","-")</calculatedColumnFormula>
    </tableColumn>
    <tableColumn id="14" xr3:uid="{00000000-0010-0000-0000-00000E000000}" name="technische Gebäudekühlung" dataDxfId="55"/>
    <tableColumn id="28" xr3:uid="{00000000-0010-0000-0000-00001C000000}" name="Gebäudekühlung mögliche Maßnahme" dataDxfId="54"/>
    <tableColumn id="41" xr3:uid="{00000000-0010-0000-0000-000029000000}" name="Ergebnis Starkregengefahrenkarte" dataDxfId="53"/>
    <tableColumn id="39" xr3:uid="{00000000-0010-0000-0000-000027000000}" name="Handlungsempfehlung Starkregengefahrenkarte" dataDxfId="52">
      <calculatedColumnFormula>IFERROR(INDEX(WasserfestigkeitPrüfen[],MATCH(Gebäudedaten[[#This Row],[Ergebnis Starkregengefahrenkarte]],WasserfestigkeitPrüfen[Ergebnis Starkregengefahrenkarte],0),2),"-")</calculatedColumnFormula>
    </tableColumn>
    <tableColumn id="42" xr3:uid="{00000000-0010-0000-0000-00002A000000}" name="Wasserfestigkeit" dataDxfId="51"/>
    <tableColumn id="43" xr3:uid="{00000000-0010-0000-0000-00002B000000}" name="Objektschutz Starkregen mögliche Maßnahmen" dataDxfId="50">
      <calculatedColumnFormula>IFERROR(INDEX(Objektschutz[],MATCH(Gebäudedaten[[#This Row],[Wasserfestigkeit]],Objektschutz[Wasserfestigkeit],0),2),"-")</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Dachart" displayName="Dachart" ref="A2:D3" totalsRowShown="0" headerRowDxfId="49" dataDxfId="48">
  <autoFilter ref="A2:D3" xr:uid="{00000000-0009-0000-0100-000006000000}"/>
  <tableColumns count="4">
    <tableColumn id="1" xr3:uid="{00000000-0010-0000-0100-000001000000}" name="Dachart" dataDxfId="47"/>
    <tableColumn id="2" xr3:uid="{00000000-0010-0000-0100-000002000000}" name="Mögliche Maßnahmen" dataDxfId="46"/>
    <tableColumn id="3" xr3:uid="{00000000-0010-0000-0100-000003000000}" name="Quelle" dataDxfId="45"/>
    <tableColumn id="4" xr3:uid="{00000000-0010-0000-0100-000004000000}" name="Gut nachlesbar" dataDxfId="44"/>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h_da">
      <a:dk1>
        <a:sysClr val="windowText" lastClr="000000"/>
      </a:dk1>
      <a:lt1>
        <a:sysClr val="window" lastClr="FFFFFF"/>
      </a:lt1>
      <a:dk2>
        <a:srgbClr val="44546A"/>
      </a:dk2>
      <a:lt2>
        <a:srgbClr val="415500"/>
      </a:lt2>
      <a:accent1>
        <a:srgbClr val="5B9BD5"/>
      </a:accent1>
      <a:accent2>
        <a:srgbClr val="E69119"/>
      </a:accent2>
      <a:accent3>
        <a:srgbClr val="A50F19"/>
      </a:accent3>
      <a:accent4>
        <a:srgbClr val="FFCD00"/>
      </a:accent4>
      <a:accent5>
        <a:srgbClr val="192D64"/>
      </a:accent5>
      <a:accent6>
        <a:srgbClr val="8CAA0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10" Type="http://schemas.openxmlformats.org/officeDocument/2006/relationships/table" Target="../tables/table17.xml"/><Relationship Id="rId4" Type="http://schemas.openxmlformats.org/officeDocument/2006/relationships/table" Target="../tables/table11.xml"/><Relationship Id="rId9"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7D1-5FA2-4FF8-8A67-535AE255AE7B}">
  <dimension ref="A1:A21"/>
  <sheetViews>
    <sheetView workbookViewId="0">
      <selection activeCell="C20" sqref="C20"/>
    </sheetView>
  </sheetViews>
  <sheetFormatPr baseColWidth="10" defaultRowHeight="12.5" x14ac:dyDescent="0.25"/>
  <cols>
    <col min="1" max="1" width="69.81640625" customWidth="1"/>
  </cols>
  <sheetData>
    <row r="1" spans="1:1" ht="13.5" x14ac:dyDescent="0.3">
      <c r="A1" s="39" t="s">
        <v>144</v>
      </c>
    </row>
    <row r="2" spans="1:1" ht="13.5" x14ac:dyDescent="0.3">
      <c r="A2" s="2"/>
    </row>
    <row r="3" spans="1:1" ht="13.5" x14ac:dyDescent="0.3">
      <c r="A3" s="2" t="s">
        <v>143</v>
      </c>
    </row>
    <row r="4" spans="1:1" ht="162" x14ac:dyDescent="0.25">
      <c r="A4" s="35" t="s">
        <v>155</v>
      </c>
    </row>
    <row r="5" spans="1:1" ht="13.5" x14ac:dyDescent="0.25">
      <c r="A5" s="35"/>
    </row>
    <row r="6" spans="1:1" ht="13.5" x14ac:dyDescent="0.3">
      <c r="A6" s="39" t="s">
        <v>145</v>
      </c>
    </row>
    <row r="7" spans="1:1" ht="47.5" customHeight="1" x14ac:dyDescent="0.25">
      <c r="A7" s="24" t="s">
        <v>156</v>
      </c>
    </row>
    <row r="8" spans="1:1" ht="24" customHeight="1" x14ac:dyDescent="0.25">
      <c r="A8" s="5" t="s">
        <v>157</v>
      </c>
    </row>
    <row r="9" spans="1:1" ht="103.5" customHeight="1" x14ac:dyDescent="0.25">
      <c r="A9" s="35" t="s">
        <v>158</v>
      </c>
    </row>
    <row r="10" spans="1:1" ht="41.5" customHeight="1" x14ac:dyDescent="0.25">
      <c r="A10" s="36" t="s">
        <v>162</v>
      </c>
    </row>
    <row r="11" spans="1:1" ht="40.5" x14ac:dyDescent="0.25">
      <c r="A11" s="37" t="s">
        <v>163</v>
      </c>
    </row>
    <row r="12" spans="1:1" ht="54" x14ac:dyDescent="0.25">
      <c r="A12" s="52" t="s">
        <v>159</v>
      </c>
    </row>
    <row r="13" spans="1:1" ht="40.5" x14ac:dyDescent="0.25">
      <c r="A13" s="38" t="s">
        <v>146</v>
      </c>
    </row>
    <row r="14" spans="1:1" s="6" customFormat="1" ht="40.5" x14ac:dyDescent="0.25">
      <c r="A14" s="38" t="s">
        <v>161</v>
      </c>
    </row>
    <row r="15" spans="1:1" s="6" customFormat="1" ht="15" x14ac:dyDescent="0.25">
      <c r="A15" s="68"/>
    </row>
    <row r="16" spans="1:1" ht="243" x14ac:dyDescent="0.25">
      <c r="A16" s="36" t="s">
        <v>147</v>
      </c>
    </row>
    <row r="18" spans="1:1" ht="13.5" x14ac:dyDescent="0.3">
      <c r="A18" s="39" t="s">
        <v>171</v>
      </c>
    </row>
    <row r="19" spans="1:1" ht="13.5" x14ac:dyDescent="0.3">
      <c r="A19" s="2" t="s">
        <v>173</v>
      </c>
    </row>
    <row r="20" spans="1:1" ht="13.5" x14ac:dyDescent="0.3">
      <c r="A20" s="2" t="s">
        <v>172</v>
      </c>
    </row>
    <row r="21" spans="1:1" ht="13.5" x14ac:dyDescent="0.3">
      <c r="A21" s="113">
        <v>46204</v>
      </c>
    </row>
  </sheetData>
  <sheetProtection algorithmName="SHA-512" hashValue="Gt6TXWRQezy1A3YWifuSkkmyaZL/lbAYAobLHshSfl+Nf7DUJYp1kZDkqpOiINOtzqwiJiMtVB9WKab/1dRUxA==" saltValue="ySQ+jOFwrhNescw/w9DlL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D00"/>
  </sheetPr>
  <dimension ref="A1:J51"/>
  <sheetViews>
    <sheetView workbookViewId="0">
      <selection activeCell="H14" sqref="H14"/>
    </sheetView>
  </sheetViews>
  <sheetFormatPr baseColWidth="10" defaultRowHeight="13.5" x14ac:dyDescent="0.3"/>
  <cols>
    <col min="1" max="1" width="10.90625" style="67"/>
    <col min="2" max="2" width="10.90625" style="49"/>
    <col min="3" max="4" width="10.90625" style="2"/>
    <col min="5" max="5" width="18.81640625" style="2" customWidth="1"/>
    <col min="6" max="6" width="14.453125" style="2" customWidth="1"/>
    <col min="7" max="7" width="0" style="2" hidden="1" customWidth="1"/>
    <col min="8" max="8" width="24.26953125" style="2" customWidth="1"/>
    <col min="9" max="9" width="0" style="2" hidden="1" customWidth="1"/>
    <col min="10" max="10" width="28.453125" style="2" customWidth="1"/>
    <col min="11" max="16384" width="10.90625" style="2"/>
  </cols>
  <sheetData>
    <row r="1" spans="1:10" x14ac:dyDescent="0.3">
      <c r="A1" s="53" t="s">
        <v>0</v>
      </c>
      <c r="B1" s="48"/>
      <c r="C1" s="34" t="s">
        <v>10</v>
      </c>
      <c r="D1" s="34" t="s">
        <v>11</v>
      </c>
      <c r="E1" s="34" t="s">
        <v>7</v>
      </c>
      <c r="F1" s="34" t="s">
        <v>33</v>
      </c>
      <c r="H1" s="34" t="s">
        <v>60</v>
      </c>
      <c r="J1" s="34" t="s">
        <v>63</v>
      </c>
    </row>
    <row r="2" spans="1:10" x14ac:dyDescent="0.3">
      <c r="A2" s="54"/>
      <c r="B2" s="48"/>
      <c r="C2" s="34" t="s">
        <v>18</v>
      </c>
      <c r="D2" s="34" t="s">
        <v>27</v>
      </c>
      <c r="E2" s="34" t="s">
        <v>153</v>
      </c>
      <c r="F2" s="34" t="s">
        <v>34</v>
      </c>
      <c r="H2" s="34" t="s">
        <v>61</v>
      </c>
      <c r="J2" s="34" t="s">
        <v>68</v>
      </c>
    </row>
    <row r="3" spans="1:10" x14ac:dyDescent="0.3">
      <c r="A3" s="55"/>
      <c r="B3" s="48"/>
      <c r="C3" s="34" t="s">
        <v>149</v>
      </c>
      <c r="D3" s="34" t="s">
        <v>28</v>
      </c>
      <c r="E3" s="34" t="s">
        <v>37</v>
      </c>
      <c r="F3" s="34" t="s">
        <v>58</v>
      </c>
      <c r="H3" s="34" t="s">
        <v>73</v>
      </c>
      <c r="J3" s="34" t="s">
        <v>69</v>
      </c>
    </row>
    <row r="4" spans="1:10" x14ac:dyDescent="0.3">
      <c r="A4" s="54"/>
      <c r="B4" s="48"/>
      <c r="D4" s="34" t="s">
        <v>29</v>
      </c>
      <c r="F4" s="34" t="s">
        <v>74</v>
      </c>
      <c r="H4" s="34" t="s">
        <v>62</v>
      </c>
      <c r="J4" s="34" t="s">
        <v>64</v>
      </c>
    </row>
    <row r="5" spans="1:10" x14ac:dyDescent="0.3">
      <c r="A5" s="55"/>
      <c r="B5" s="48"/>
      <c r="D5" s="34" t="s">
        <v>30</v>
      </c>
      <c r="J5" s="34" t="s">
        <v>65</v>
      </c>
    </row>
    <row r="6" spans="1:10" ht="14" thickBot="1" x14ac:dyDescent="0.35">
      <c r="A6" s="56"/>
      <c r="B6" s="48"/>
      <c r="D6" s="34" t="s">
        <v>31</v>
      </c>
    </row>
    <row r="7" spans="1:10" x14ac:dyDescent="0.3">
      <c r="A7" s="57"/>
      <c r="B7" s="48"/>
      <c r="D7" s="34" t="s">
        <v>86</v>
      </c>
    </row>
    <row r="8" spans="1:10" x14ac:dyDescent="0.3">
      <c r="A8" s="58"/>
      <c r="B8" s="48"/>
    </row>
    <row r="9" spans="1:10" x14ac:dyDescent="0.3">
      <c r="A9" s="58"/>
      <c r="B9" s="48"/>
    </row>
    <row r="10" spans="1:10" x14ac:dyDescent="0.3">
      <c r="A10" s="54"/>
      <c r="B10" s="48"/>
    </row>
    <row r="11" spans="1:10" x14ac:dyDescent="0.3">
      <c r="A11" s="55"/>
      <c r="B11" s="48"/>
    </row>
    <row r="12" spans="1:10" x14ac:dyDescent="0.3">
      <c r="A12" s="54"/>
      <c r="B12" s="48"/>
    </row>
    <row r="13" spans="1:10" ht="14" thickBot="1" x14ac:dyDescent="0.35">
      <c r="A13" s="59"/>
      <c r="B13" s="48"/>
    </row>
    <row r="14" spans="1:10" x14ac:dyDescent="0.3">
      <c r="A14" s="60"/>
      <c r="B14" s="48"/>
    </row>
    <row r="15" spans="1:10" x14ac:dyDescent="0.3">
      <c r="A15" s="55"/>
      <c r="B15" s="48"/>
    </row>
    <row r="16" spans="1:10" x14ac:dyDescent="0.3">
      <c r="A16" s="54"/>
      <c r="B16" s="48"/>
    </row>
    <row r="17" spans="1:2" x14ac:dyDescent="0.3">
      <c r="A17" s="55"/>
      <c r="B17" s="48"/>
    </row>
    <row r="18" spans="1:2" x14ac:dyDescent="0.3">
      <c r="A18" s="54"/>
      <c r="B18" s="48"/>
    </row>
    <row r="19" spans="1:2" x14ac:dyDescent="0.3">
      <c r="A19" s="55"/>
      <c r="B19" s="48"/>
    </row>
    <row r="20" spans="1:2" x14ac:dyDescent="0.3">
      <c r="A20" s="54"/>
      <c r="B20" s="48"/>
    </row>
    <row r="21" spans="1:2" x14ac:dyDescent="0.3">
      <c r="A21" s="61"/>
      <c r="B21" s="48"/>
    </row>
    <row r="22" spans="1:2" x14ac:dyDescent="0.3">
      <c r="A22" s="62"/>
      <c r="B22" s="48"/>
    </row>
    <row r="23" spans="1:2" x14ac:dyDescent="0.3">
      <c r="A23" s="61"/>
      <c r="B23" s="48"/>
    </row>
    <row r="24" spans="1:2" x14ac:dyDescent="0.3">
      <c r="A24" s="62"/>
      <c r="B24" s="48"/>
    </row>
    <row r="25" spans="1:2" x14ac:dyDescent="0.3">
      <c r="A25" s="61"/>
      <c r="B25" s="48"/>
    </row>
    <row r="26" spans="1:2" ht="14" thickBot="1" x14ac:dyDescent="0.35">
      <c r="A26" s="63"/>
      <c r="B26" s="48"/>
    </row>
    <row r="27" spans="1:2" x14ac:dyDescent="0.3">
      <c r="A27" s="57"/>
      <c r="B27" s="48"/>
    </row>
    <row r="28" spans="1:2" x14ac:dyDescent="0.3">
      <c r="A28" s="54"/>
      <c r="B28" s="48"/>
    </row>
    <row r="29" spans="1:2" x14ac:dyDescent="0.3">
      <c r="A29" s="55"/>
      <c r="B29" s="48"/>
    </row>
    <row r="30" spans="1:2" x14ac:dyDescent="0.3">
      <c r="A30" s="54"/>
      <c r="B30" s="48"/>
    </row>
    <row r="31" spans="1:2" x14ac:dyDescent="0.3">
      <c r="A31" s="64"/>
      <c r="B31" s="48"/>
    </row>
    <row r="32" spans="1:2" x14ac:dyDescent="0.3">
      <c r="A32" s="54"/>
      <c r="B32" s="48"/>
    </row>
    <row r="33" spans="1:2" x14ac:dyDescent="0.3">
      <c r="A33" s="55"/>
      <c r="B33" s="48"/>
    </row>
    <row r="34" spans="1:2" x14ac:dyDescent="0.3">
      <c r="A34" s="55"/>
      <c r="B34" s="48"/>
    </row>
    <row r="35" spans="1:2" x14ac:dyDescent="0.3">
      <c r="A35" s="55"/>
      <c r="B35" s="48"/>
    </row>
    <row r="36" spans="1:2" x14ac:dyDescent="0.3">
      <c r="A36" s="55"/>
      <c r="B36" s="48"/>
    </row>
    <row r="37" spans="1:2" x14ac:dyDescent="0.3">
      <c r="A37" s="61"/>
      <c r="B37" s="48"/>
    </row>
    <row r="38" spans="1:2" x14ac:dyDescent="0.3">
      <c r="A38" s="55"/>
      <c r="B38" s="48"/>
    </row>
    <row r="39" spans="1:2" x14ac:dyDescent="0.3">
      <c r="A39" s="58"/>
      <c r="B39" s="48"/>
    </row>
    <row r="40" spans="1:2" x14ac:dyDescent="0.3">
      <c r="A40" s="54"/>
      <c r="B40" s="48"/>
    </row>
    <row r="41" spans="1:2" x14ac:dyDescent="0.3">
      <c r="A41" s="55"/>
      <c r="B41" s="48"/>
    </row>
    <row r="42" spans="1:2" x14ac:dyDescent="0.3">
      <c r="A42" s="62"/>
      <c r="B42" s="48"/>
    </row>
    <row r="43" spans="1:2" ht="14" thickBot="1" x14ac:dyDescent="0.35">
      <c r="A43" s="65"/>
      <c r="B43" s="48"/>
    </row>
    <row r="44" spans="1:2" ht="14" thickBot="1" x14ac:dyDescent="0.35">
      <c r="A44" s="56"/>
      <c r="B44" s="48"/>
    </row>
    <row r="45" spans="1:2" x14ac:dyDescent="0.3">
      <c r="A45" s="55"/>
      <c r="B45" s="48"/>
    </row>
    <row r="46" spans="1:2" x14ac:dyDescent="0.3">
      <c r="A46" s="54"/>
      <c r="B46" s="48"/>
    </row>
    <row r="47" spans="1:2" x14ac:dyDescent="0.3">
      <c r="A47" s="55"/>
      <c r="B47" s="48"/>
    </row>
    <row r="48" spans="1:2" x14ac:dyDescent="0.3">
      <c r="A48" s="54"/>
      <c r="B48" s="48"/>
    </row>
    <row r="49" spans="1:2" x14ac:dyDescent="0.3">
      <c r="A49" s="61"/>
      <c r="B49" s="48"/>
    </row>
    <row r="50" spans="1:2" x14ac:dyDescent="0.3">
      <c r="A50" s="62"/>
      <c r="B50" s="48"/>
    </row>
    <row r="51" spans="1:2" x14ac:dyDescent="0.3">
      <c r="A51" s="66"/>
      <c r="B51" s="48"/>
    </row>
  </sheetData>
  <sheetProtection algorithmName="SHA-512" hashValue="xujOqvDvE/FzewnTDaHf6qd9y10FrVGZURdi04G/l2YFNYQPE+x682yd4tezFyAd+9CBOuw547s8rUZAaBd4OQ==" saltValue="HctzBB8C7gSZNkheQ0SiKg==" spinCount="100000" sheet="1" objects="1" scenarios="1"/>
  <pageMargins left="0.7" right="0.7" top="0.78740157499999996" bottom="0.78740157499999996" header="0.3" footer="0.3"/>
  <drawing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M77"/>
  <sheetViews>
    <sheetView zoomScale="36" zoomScaleNormal="90" workbookViewId="0">
      <pane xSplit="1" topLeftCell="B1" activePane="topRight" state="frozen"/>
      <selection pane="topRight" activeCell="W76" sqref="W76"/>
    </sheetView>
  </sheetViews>
  <sheetFormatPr baseColWidth="10" defaultColWidth="11.453125" defaultRowHeight="11.5" x14ac:dyDescent="0.25"/>
  <cols>
    <col min="1" max="1" width="10.26953125" style="40" customWidth="1"/>
    <col min="2" max="2" width="38.1796875" style="40" customWidth="1"/>
    <col min="3" max="3" width="12.26953125" style="40" customWidth="1"/>
    <col min="4" max="4" width="26.54296875" style="40" customWidth="1"/>
    <col min="5" max="5" width="49.08984375" style="33" customWidth="1"/>
    <col min="6" max="7" width="15.81640625" style="40" customWidth="1"/>
    <col min="8" max="8" width="20.7265625" style="40" customWidth="1"/>
    <col min="9" max="9" width="20.26953125" style="86" customWidth="1"/>
    <col min="10" max="12" width="12.6328125" style="40" customWidth="1"/>
    <col min="13" max="13" width="21.81640625" style="40" customWidth="1"/>
    <col min="14" max="14" width="34.26953125" style="40" customWidth="1"/>
    <col min="15" max="15" width="23.90625" style="42" customWidth="1"/>
    <col min="16" max="16" width="11.453125" style="40" customWidth="1"/>
    <col min="17" max="17" width="15" style="3" customWidth="1"/>
    <col min="18" max="18" width="15.1796875" style="40" customWidth="1"/>
    <col min="19" max="19" width="21.453125" style="40" customWidth="1"/>
    <col min="20" max="20" width="22.26953125" style="3" customWidth="1"/>
    <col min="21" max="21" width="11.453125" style="40"/>
    <col min="22" max="22" width="15.26953125" style="40" customWidth="1"/>
    <col min="23" max="23" width="13.90625" style="40" customWidth="1"/>
    <col min="24" max="24" width="15.81640625" style="3" customWidth="1"/>
    <col min="25" max="25" width="24.08984375" style="3" customWidth="1"/>
    <col min="26" max="26" width="17.36328125" style="40" customWidth="1"/>
    <col min="27" max="27" width="17.453125" style="40" bestFit="1" customWidth="1"/>
    <col min="28" max="28" width="14.36328125" style="40" customWidth="1"/>
    <col min="29" max="29" width="20.36328125" style="3" customWidth="1"/>
    <col min="30" max="30" width="27.1796875" style="3" bestFit="1" customWidth="1"/>
    <col min="31" max="31" width="16.08984375" style="40" customWidth="1"/>
    <col min="32" max="32" width="17.1796875" style="40" customWidth="1"/>
    <col min="33" max="33" width="30.7265625" style="3" customWidth="1"/>
    <col min="34" max="34" width="17.36328125" style="40" customWidth="1"/>
    <col min="35" max="35" width="21.36328125" style="40" customWidth="1"/>
    <col min="36" max="36" width="20.08984375" style="40" customWidth="1"/>
    <col min="37" max="37" width="27.1796875" style="3" customWidth="1"/>
    <col min="38" max="38" width="18.81640625" style="40" customWidth="1"/>
    <col min="39" max="39" width="21.7265625" style="3" customWidth="1"/>
    <col min="40" max="16384" width="11.453125" style="3"/>
  </cols>
  <sheetData>
    <row r="1" spans="1:39" ht="44.5" customHeight="1" x14ac:dyDescent="0.25">
      <c r="A1" s="16" t="s">
        <v>70</v>
      </c>
      <c r="B1" s="69" t="s">
        <v>16</v>
      </c>
      <c r="C1" s="16" t="s">
        <v>3</v>
      </c>
      <c r="D1" s="16" t="s">
        <v>148</v>
      </c>
      <c r="E1" s="47" t="s">
        <v>99</v>
      </c>
      <c r="F1" s="88" t="s">
        <v>1</v>
      </c>
      <c r="G1" s="88" t="s">
        <v>66</v>
      </c>
      <c r="H1" s="89" t="s">
        <v>2</v>
      </c>
      <c r="I1" s="90" t="s">
        <v>21</v>
      </c>
      <c r="J1" s="91" t="s">
        <v>71</v>
      </c>
      <c r="K1" s="91" t="s">
        <v>72</v>
      </c>
      <c r="L1" s="91" t="s">
        <v>141</v>
      </c>
      <c r="M1" s="91" t="s">
        <v>36</v>
      </c>
      <c r="N1" s="92" t="s">
        <v>164</v>
      </c>
      <c r="O1" s="93" t="s">
        <v>22</v>
      </c>
      <c r="P1" s="91" t="s">
        <v>10</v>
      </c>
      <c r="Q1" s="46" t="s">
        <v>100</v>
      </c>
      <c r="R1" s="17" t="s">
        <v>11</v>
      </c>
      <c r="S1" s="17" t="s">
        <v>142</v>
      </c>
      <c r="T1" s="70" t="s">
        <v>101</v>
      </c>
      <c r="U1" s="91" t="s">
        <v>150</v>
      </c>
      <c r="V1" s="92" t="s">
        <v>151</v>
      </c>
      <c r="W1" s="21" t="s">
        <v>46</v>
      </c>
      <c r="X1" s="46" t="s">
        <v>17</v>
      </c>
      <c r="Y1" s="70" t="s">
        <v>102</v>
      </c>
      <c r="Z1" s="17" t="s">
        <v>14</v>
      </c>
      <c r="AA1" s="21" t="s">
        <v>152</v>
      </c>
      <c r="AB1" s="17" t="s">
        <v>33</v>
      </c>
      <c r="AC1" s="70" t="s">
        <v>103</v>
      </c>
      <c r="AD1" s="70" t="s">
        <v>104</v>
      </c>
      <c r="AE1" s="17" t="s">
        <v>154</v>
      </c>
      <c r="AF1" s="92" t="s">
        <v>83</v>
      </c>
      <c r="AG1" s="70" t="s">
        <v>105</v>
      </c>
      <c r="AH1" s="106" t="s">
        <v>9</v>
      </c>
      <c r="AI1" s="108" t="s">
        <v>106</v>
      </c>
      <c r="AJ1" s="21" t="s">
        <v>23</v>
      </c>
      <c r="AK1" s="46" t="s">
        <v>160</v>
      </c>
      <c r="AL1" s="17" t="s">
        <v>93</v>
      </c>
      <c r="AM1" s="46" t="s">
        <v>107</v>
      </c>
    </row>
    <row r="2" spans="1:39" ht="46" x14ac:dyDescent="0.25">
      <c r="A2" s="16"/>
      <c r="B2" s="50"/>
      <c r="C2" s="17"/>
      <c r="D2" s="17"/>
      <c r="E2"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 s="94"/>
      <c r="G2" s="94"/>
      <c r="H2" s="94"/>
      <c r="I2" s="95"/>
      <c r="J2" s="94"/>
      <c r="K2" s="94"/>
      <c r="L2" s="96"/>
      <c r="M2" s="94"/>
      <c r="N2" s="97"/>
      <c r="O2" s="98"/>
      <c r="P2" s="94"/>
      <c r="Q2" s="14" t="str">
        <f>IFERROR(INDEX(Dachart[],MATCH(Gebäudedaten[[#This Row],[Dachart]],Dachart[Dachart],0),2),"-")</f>
        <v>-</v>
      </c>
      <c r="R2" s="17"/>
      <c r="S2" s="17"/>
      <c r="T2"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 s="94"/>
      <c r="V2" s="94"/>
      <c r="W2" s="17"/>
      <c r="X2" s="14"/>
      <c r="Y2" s="14" t="str">
        <f>IFERROR(INDEX(Fassadenfarbe[],MATCH(Gebäudedaten[[#This Row],[Fassadenfarbe]],Fassadenfarbe[Fassadenfarbe],0),2),"-")</f>
        <v>-</v>
      </c>
      <c r="Z2" s="17"/>
      <c r="AA2" s="17"/>
      <c r="AB2" s="17"/>
      <c r="AC2" s="14" t="e">
        <f>INDEX(Fassadenbegrünung1[],MATCH(Gebäudedaten[[#This Row],[Fassadenbegrünung vorhanden?]],Fassadenbegrünung1[Fassadenbegrünung],0),2)</f>
        <v>#N/A</v>
      </c>
      <c r="AD2"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 s="17"/>
      <c r="AF2" s="94"/>
      <c r="AG2" s="14" t="str">
        <f>IF(Gebäudedaten[[#This Row],[Fensterverschattung '[%']]]&lt;100,"außenliegende Fensterverschattung","-")</f>
        <v>außenliegende Fensterverschattung</v>
      </c>
      <c r="AH2" s="107"/>
      <c r="AI2" s="109" t="s">
        <v>82</v>
      </c>
      <c r="AJ2" s="20"/>
      <c r="AK2" s="14" t="str">
        <f>IFERROR(INDEX(WasserfestigkeitPrüfen[],MATCH(Gebäudedaten[[#This Row],[Ergebnis Starkregengefahrenkarte]],WasserfestigkeitPrüfen[Ergebnis Starkregengefahrenkarte],0),2),"-")</f>
        <v>-</v>
      </c>
      <c r="AL2" s="17"/>
      <c r="AM2" s="14" t="str">
        <f>IFERROR(INDEX(Objektschutz[],MATCH(Gebäudedaten[[#This Row],[Wasserfestigkeit]],Objektschutz[Wasserfestigkeit],0),2),"-")</f>
        <v>-</v>
      </c>
    </row>
    <row r="3" spans="1:39" ht="46" x14ac:dyDescent="0.25">
      <c r="A3" s="16"/>
      <c r="B3" s="50"/>
      <c r="C3" s="17"/>
      <c r="D3" s="17"/>
      <c r="E3"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 s="94"/>
      <c r="G3" s="94"/>
      <c r="H3" s="99"/>
      <c r="I3" s="95"/>
      <c r="J3" s="96"/>
      <c r="K3" s="96"/>
      <c r="L3" s="96"/>
      <c r="M3" s="94"/>
      <c r="N3" s="97"/>
      <c r="O3" s="98"/>
      <c r="P3" s="94"/>
      <c r="Q3" s="14" t="str">
        <f>IFERROR(INDEX(Dachart[],MATCH(Gebäudedaten[[#This Row],[Dachart]],Dachart[Dachart],0),2),"-")</f>
        <v>-</v>
      </c>
      <c r="S3" s="17"/>
      <c r="T3"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 s="94"/>
      <c r="V3" s="94"/>
      <c r="W3" s="17"/>
      <c r="X3" s="14"/>
      <c r="Y3" s="14" t="str">
        <f>IFERROR(INDEX(Fassadenfarbe[],MATCH(Gebäudedaten[[#This Row],[Fassadenfarbe]],Fassadenfarbe[Fassadenfarbe],0),2),"-")</f>
        <v>-</v>
      </c>
      <c r="Z3" s="17"/>
      <c r="AA3" s="17"/>
      <c r="AB3" s="17"/>
      <c r="AC3" s="14" t="e">
        <f>INDEX(Fassadenbegrünung1[],MATCH(Gebäudedaten[[#This Row],[Fassadenbegrünung vorhanden?]],Fassadenbegrünung1[Fassadenbegrünung],0),2)</f>
        <v>#N/A</v>
      </c>
      <c r="AD3"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3" s="17"/>
      <c r="AF3" s="94"/>
      <c r="AG3" s="14" t="str">
        <f>IF(Gebäudedaten[[#This Row],[Fensterverschattung '[%']]]&lt;100,"außenliegende Fensterverschattung","-")</f>
        <v>außenliegende Fensterverschattung</v>
      </c>
      <c r="AH3" s="107"/>
      <c r="AI3" s="109" t="s">
        <v>82</v>
      </c>
      <c r="AJ3" s="20"/>
      <c r="AK3" s="14" t="str">
        <f>IFERROR(INDEX(WasserfestigkeitPrüfen[],MATCH(Gebäudedaten[[#This Row],[Ergebnis Starkregengefahrenkarte]],WasserfestigkeitPrüfen[Ergebnis Starkregengefahrenkarte],0),2),"-")</f>
        <v>-</v>
      </c>
      <c r="AL3" s="17"/>
      <c r="AM3" s="14" t="str">
        <f>IFERROR(INDEX(Objektschutz[],MATCH(Gebäudedaten[[#This Row],[Wasserfestigkeit]],Objektschutz[Wasserfestigkeit],0),2),"-")</f>
        <v>-</v>
      </c>
    </row>
    <row r="4" spans="1:39" ht="46" x14ac:dyDescent="0.25">
      <c r="A4" s="16"/>
      <c r="B4" s="50"/>
      <c r="C4" s="17"/>
      <c r="D4" s="17"/>
      <c r="E4"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 s="94"/>
      <c r="G4" s="94"/>
      <c r="H4" s="99"/>
      <c r="I4" s="95"/>
      <c r="J4" s="96"/>
      <c r="K4" s="96"/>
      <c r="L4" s="96"/>
      <c r="M4" s="94"/>
      <c r="N4" s="97"/>
      <c r="O4" s="98"/>
      <c r="P4" s="94"/>
      <c r="Q4" s="14" t="str">
        <f>IFERROR(INDEX(Dachart[],MATCH(Gebäudedaten[[#This Row],[Dachart]],Dachart[Dachart],0),2),"-")</f>
        <v>-</v>
      </c>
      <c r="R4" s="17"/>
      <c r="S4" s="17"/>
      <c r="T4"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 s="94"/>
      <c r="V4" s="94"/>
      <c r="W4" s="17"/>
      <c r="X4" s="14"/>
      <c r="Y4" s="14" t="str">
        <f>IFERROR(INDEX(Fassadenfarbe[],MATCH(Gebäudedaten[[#This Row],[Fassadenfarbe]],Fassadenfarbe[Fassadenfarbe],0),2),"-")</f>
        <v>-</v>
      </c>
      <c r="Z4" s="17"/>
      <c r="AA4" s="17"/>
      <c r="AB4" s="17"/>
      <c r="AC4" s="14" t="e">
        <f>INDEX(Fassadenbegrünung1[],MATCH(Gebäudedaten[[#This Row],[Fassadenbegrünung vorhanden?]],Fassadenbegrünung1[Fassadenbegrünung],0),2)</f>
        <v>#N/A</v>
      </c>
      <c r="AD4"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 s="17"/>
      <c r="AF4" s="94"/>
      <c r="AG4" s="14" t="str">
        <f>IF(Gebäudedaten[[#This Row],[Fensterverschattung '[%']]]&lt;100,"außenliegende Fensterverschattung","-")</f>
        <v>außenliegende Fensterverschattung</v>
      </c>
      <c r="AH4" s="107"/>
      <c r="AI4" s="109" t="s">
        <v>82</v>
      </c>
      <c r="AJ4" s="20"/>
      <c r="AK4" s="14" t="str">
        <f>IFERROR(INDEX(WasserfestigkeitPrüfen[],MATCH(Gebäudedaten[[#This Row],[Ergebnis Starkregengefahrenkarte]],WasserfestigkeitPrüfen[Ergebnis Starkregengefahrenkarte],0),2),"-")</f>
        <v>-</v>
      </c>
      <c r="AL4" s="17"/>
      <c r="AM4" s="14" t="str">
        <f>IFERROR(INDEX(Objektschutz[],MATCH(Gebäudedaten[[#This Row],[Wasserfestigkeit]],Objektschutz[Wasserfestigkeit],0),2),"-")</f>
        <v>-</v>
      </c>
    </row>
    <row r="5" spans="1:39" ht="15" customHeight="1" x14ac:dyDescent="0.25">
      <c r="A5" s="16"/>
      <c r="B5" s="50"/>
      <c r="C5" s="17"/>
      <c r="D5" s="17"/>
      <c r="E5"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5" s="94"/>
      <c r="G5" s="94"/>
      <c r="H5" s="94"/>
      <c r="I5" s="95"/>
      <c r="J5" s="96"/>
      <c r="K5" s="96"/>
      <c r="L5" s="96"/>
      <c r="M5" s="94"/>
      <c r="N5" s="97"/>
      <c r="O5" s="98"/>
      <c r="P5" s="94"/>
      <c r="Q5" s="14" t="str">
        <f>IFERROR(INDEX(Dachart[],MATCH(Gebäudedaten[[#This Row],[Dachart]],Dachart[Dachart],0),2),"-")</f>
        <v>-</v>
      </c>
      <c r="R5" s="17"/>
      <c r="S5" s="17"/>
      <c r="T5"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5" s="94"/>
      <c r="V5" s="94"/>
      <c r="W5" s="17"/>
      <c r="X5" s="14"/>
      <c r="Y5" s="14" t="str">
        <f>IFERROR(INDEX(Fassadenfarbe[],MATCH(Gebäudedaten[[#This Row],[Fassadenfarbe]],Fassadenfarbe[Fassadenfarbe],0),2),"-")</f>
        <v>-</v>
      </c>
      <c r="Z5" s="17"/>
      <c r="AA5" s="17"/>
      <c r="AB5" s="17"/>
      <c r="AC5" s="14" t="e">
        <f>INDEX(Fassadenbegrünung1[],MATCH(Gebäudedaten[[#This Row],[Fassadenbegrünung vorhanden?]],Fassadenbegrünung1[Fassadenbegrünung],0),2)</f>
        <v>#N/A</v>
      </c>
      <c r="AD5"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5" s="17"/>
      <c r="AF5" s="94"/>
      <c r="AG5" s="14" t="str">
        <f>IF(Gebäudedaten[[#This Row],[Fensterverschattung '[%']]]&lt;100,"außenliegende Fensterverschattung","-")</f>
        <v>außenliegende Fensterverschattung</v>
      </c>
      <c r="AH5" s="107"/>
      <c r="AI5" s="109" t="s">
        <v>82</v>
      </c>
      <c r="AJ5" s="20"/>
      <c r="AK5" s="14" t="str">
        <f>IFERROR(INDEX(WasserfestigkeitPrüfen[],MATCH(Gebäudedaten[[#This Row],[Ergebnis Starkregengefahrenkarte]],WasserfestigkeitPrüfen[Ergebnis Starkregengefahrenkarte],0),2),"-")</f>
        <v>-</v>
      </c>
      <c r="AL5" s="17"/>
      <c r="AM5" s="14" t="str">
        <f>IFERROR(INDEX(Objektschutz[],MATCH(Gebäudedaten[[#This Row],[Wasserfestigkeit]],Objektschutz[Wasserfestigkeit],0),2),"-")</f>
        <v>-</v>
      </c>
    </row>
    <row r="6" spans="1:39" ht="15" customHeight="1" x14ac:dyDescent="0.25">
      <c r="A6" s="16"/>
      <c r="B6" s="50"/>
      <c r="C6" s="17"/>
      <c r="D6" s="17"/>
      <c r="E6"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6" s="94"/>
      <c r="G6" s="94"/>
      <c r="H6" s="99"/>
      <c r="I6" s="95"/>
      <c r="J6" s="96"/>
      <c r="K6" s="96"/>
      <c r="L6" s="96"/>
      <c r="M6" s="94"/>
      <c r="N6" s="97"/>
      <c r="O6" s="98"/>
      <c r="P6" s="94"/>
      <c r="Q6" s="14" t="str">
        <f>IFERROR(INDEX(Dachart[],MATCH(Gebäudedaten[[#This Row],[Dachart]],Dachart[Dachart],0),2),"-")</f>
        <v>-</v>
      </c>
      <c r="R6" s="17"/>
      <c r="S6" s="17"/>
      <c r="T6"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6" s="94"/>
      <c r="V6" s="94"/>
      <c r="W6" s="17"/>
      <c r="X6" s="14"/>
      <c r="Y6" s="14" t="str">
        <f>IFERROR(INDEX(Fassadenfarbe[],MATCH(Gebäudedaten[[#This Row],[Fassadenfarbe]],Fassadenfarbe[Fassadenfarbe],0),2),"-")</f>
        <v>-</v>
      </c>
      <c r="Z6" s="17"/>
      <c r="AA6" s="17"/>
      <c r="AB6" s="17"/>
      <c r="AC6" s="14" t="e">
        <f>INDEX(Fassadenbegrünung1[],MATCH(Gebäudedaten[[#This Row],[Fassadenbegrünung vorhanden?]],Fassadenbegrünung1[Fassadenbegrünung],0),2)</f>
        <v>#N/A</v>
      </c>
      <c r="AD6"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6" s="17"/>
      <c r="AF6" s="94"/>
      <c r="AG6" s="14" t="str">
        <f>IF(Gebäudedaten[[#This Row],[Fensterverschattung '[%']]]&lt;100,"außenliegende Fensterverschattung","-")</f>
        <v>außenliegende Fensterverschattung</v>
      </c>
      <c r="AH6" s="107"/>
      <c r="AI6" s="109" t="s">
        <v>82</v>
      </c>
      <c r="AJ6" s="20"/>
      <c r="AK6" s="14" t="str">
        <f>IFERROR(INDEX(WasserfestigkeitPrüfen[],MATCH(Gebäudedaten[[#This Row],[Ergebnis Starkregengefahrenkarte]],WasserfestigkeitPrüfen[Ergebnis Starkregengefahrenkarte],0),2),"-")</f>
        <v>-</v>
      </c>
      <c r="AL6" s="17"/>
      <c r="AM6" s="14" t="str">
        <f>IFERROR(INDEX(Objektschutz[],MATCH(Gebäudedaten[[#This Row],[Wasserfestigkeit]],Objektschutz[Wasserfestigkeit],0),2),"-")</f>
        <v>-</v>
      </c>
    </row>
    <row r="7" spans="1:39" ht="14.5" customHeight="1" x14ac:dyDescent="0.25">
      <c r="A7" s="16"/>
      <c r="B7" s="50"/>
      <c r="C7" s="18"/>
      <c r="D7" s="18"/>
      <c r="E7"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7" s="94"/>
      <c r="G7" s="94"/>
      <c r="H7" s="94"/>
      <c r="I7" s="100"/>
      <c r="J7" s="101"/>
      <c r="K7" s="101"/>
      <c r="L7" s="96"/>
      <c r="M7" s="94"/>
      <c r="N7" s="97"/>
      <c r="O7" s="98"/>
      <c r="P7" s="94"/>
      <c r="Q7" s="14" t="str">
        <f>IFERROR(INDEX(Dachart[],MATCH(Gebäudedaten[[#This Row],[Dachart]],Dachart[Dachart],0),2),"-")</f>
        <v>-</v>
      </c>
      <c r="R7" s="17"/>
      <c r="S7" s="17"/>
      <c r="T7"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7" s="94"/>
      <c r="V7" s="94"/>
      <c r="W7" s="18"/>
      <c r="X7" s="14"/>
      <c r="Y7" s="14" t="str">
        <f>IFERROR(INDEX(Fassadenfarbe[],MATCH(Gebäudedaten[[#This Row],[Fassadenfarbe]],Fassadenfarbe[Fassadenfarbe],0),2),"-")</f>
        <v>-</v>
      </c>
      <c r="Z7" s="17"/>
      <c r="AA7" s="17"/>
      <c r="AB7" s="18"/>
      <c r="AC7" s="14" t="e">
        <f>INDEX(Fassadenbegrünung1[],MATCH(Gebäudedaten[[#This Row],[Fassadenbegrünung vorhanden?]],Fassadenbegrünung1[Fassadenbegrünung],0),2)</f>
        <v>#N/A</v>
      </c>
      <c r="AD7"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7" s="18"/>
      <c r="AF7" s="94"/>
      <c r="AG7" s="14" t="str">
        <f>IF(Gebäudedaten[[#This Row],[Fensterverschattung '[%']]]&lt;100,"außenliegende Fensterverschattung","-")</f>
        <v>außenliegende Fensterverschattung</v>
      </c>
      <c r="AH7" s="107"/>
      <c r="AI7" s="109" t="s">
        <v>82</v>
      </c>
      <c r="AJ7" s="20"/>
      <c r="AK7" s="14" t="str">
        <f>IFERROR(INDEX(WasserfestigkeitPrüfen[],MATCH(Gebäudedaten[[#This Row],[Ergebnis Starkregengefahrenkarte]],WasserfestigkeitPrüfen[Ergebnis Starkregengefahrenkarte],0),2),"-")</f>
        <v>-</v>
      </c>
      <c r="AL7" s="17"/>
      <c r="AM7" s="14" t="str">
        <f>IFERROR(INDEX(Objektschutz[],MATCH(Gebäudedaten[[#This Row],[Wasserfestigkeit]],Objektschutz[Wasserfestigkeit],0),2),"-")</f>
        <v>-</v>
      </c>
    </row>
    <row r="8" spans="1:39" ht="20.5" customHeight="1" x14ac:dyDescent="0.25">
      <c r="A8" s="16"/>
      <c r="B8" s="50"/>
      <c r="C8" s="17"/>
      <c r="D8" s="17"/>
      <c r="E8"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8" s="94"/>
      <c r="G8" s="94"/>
      <c r="H8" s="94"/>
      <c r="I8" s="95"/>
      <c r="J8" s="101"/>
      <c r="K8" s="101"/>
      <c r="L8" s="96"/>
      <c r="M8" s="94"/>
      <c r="N8" s="97"/>
      <c r="O8" s="98"/>
      <c r="P8" s="94"/>
      <c r="Q8" s="14" t="str">
        <f>IFERROR(INDEX(Dachart[],MATCH(Gebäudedaten[[#This Row],[Dachart]],Dachart[Dachart],0),2),"-")</f>
        <v>-</v>
      </c>
      <c r="R8" s="17"/>
      <c r="S8" s="17"/>
      <c r="T8"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8" s="94"/>
      <c r="V8" s="94"/>
      <c r="W8" s="17"/>
      <c r="X8" s="14"/>
      <c r="Y8" s="14" t="str">
        <f>IFERROR(INDEX(Fassadenfarbe[],MATCH(Gebäudedaten[[#This Row],[Fassadenfarbe]],Fassadenfarbe[Fassadenfarbe],0),2),"-")</f>
        <v>-</v>
      </c>
      <c r="Z8" s="17"/>
      <c r="AA8" s="17"/>
      <c r="AB8" s="17"/>
      <c r="AC8" s="14" t="e">
        <f>INDEX(Fassadenbegrünung1[],MATCH(Gebäudedaten[[#This Row],[Fassadenbegrünung vorhanden?]],Fassadenbegrünung1[Fassadenbegrünung],0),2)</f>
        <v>#N/A</v>
      </c>
      <c r="AD8"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8" s="17"/>
      <c r="AF8" s="94"/>
      <c r="AG8" s="14" t="str">
        <f>IF(Gebäudedaten[[#This Row],[Fensterverschattung '[%']]]&lt;100,"außenliegende Fensterverschattung","-")</f>
        <v>außenliegende Fensterverschattung</v>
      </c>
      <c r="AH8" s="107"/>
      <c r="AI8" s="109" t="s">
        <v>82</v>
      </c>
      <c r="AJ8" s="20"/>
      <c r="AK8" s="14" t="str">
        <f>IFERROR(INDEX(WasserfestigkeitPrüfen[],MATCH(Gebäudedaten[[#This Row],[Ergebnis Starkregengefahrenkarte]],WasserfestigkeitPrüfen[Ergebnis Starkregengefahrenkarte],0),2),"-")</f>
        <v>-</v>
      </c>
      <c r="AL8" s="17"/>
      <c r="AM8" s="14" t="str">
        <f>IFERROR(INDEX(Objektschutz[],MATCH(Gebäudedaten[[#This Row],[Wasserfestigkeit]],Objektschutz[Wasserfestigkeit],0),2),"-")</f>
        <v>-</v>
      </c>
    </row>
    <row r="9" spans="1:39" ht="15" customHeight="1" x14ac:dyDescent="0.25">
      <c r="A9" s="16"/>
      <c r="B9" s="50"/>
      <c r="C9" s="17"/>
      <c r="D9" s="17"/>
      <c r="E9"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9" s="94"/>
      <c r="G9" s="94"/>
      <c r="H9" s="94"/>
      <c r="I9" s="95"/>
      <c r="J9" s="101"/>
      <c r="K9" s="101"/>
      <c r="L9" s="96"/>
      <c r="M9" s="94"/>
      <c r="N9" s="97"/>
      <c r="O9" s="98"/>
      <c r="P9" s="94"/>
      <c r="Q9" s="14" t="str">
        <f>IFERROR(INDEX(Dachart[],MATCH(Gebäudedaten[[#This Row],[Dachart]],Dachart[Dachart],0),2),"-")</f>
        <v>-</v>
      </c>
      <c r="R9" s="17"/>
      <c r="S9" s="17"/>
      <c r="T9"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9" s="94"/>
      <c r="V9" s="94"/>
      <c r="W9" s="17"/>
      <c r="X9" s="14"/>
      <c r="Y9" s="14" t="str">
        <f>IFERROR(INDEX(Fassadenfarbe[],MATCH(Gebäudedaten[[#This Row],[Fassadenfarbe]],Fassadenfarbe[Fassadenfarbe],0),2),"-")</f>
        <v>-</v>
      </c>
      <c r="Z9" s="17"/>
      <c r="AA9" s="17"/>
      <c r="AB9" s="17"/>
      <c r="AC9" s="14" t="e">
        <f>INDEX(Fassadenbegrünung1[],MATCH(Gebäudedaten[[#This Row],[Fassadenbegrünung vorhanden?]],Fassadenbegrünung1[Fassadenbegrünung],0),2)</f>
        <v>#N/A</v>
      </c>
      <c r="AD9"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9" s="17"/>
      <c r="AF9" s="94"/>
      <c r="AG9" s="14" t="str">
        <f>IF(Gebäudedaten[[#This Row],[Fensterverschattung '[%']]]&lt;100,"außenliegende Fensterverschattung","-")</f>
        <v>außenliegende Fensterverschattung</v>
      </c>
      <c r="AH9" s="107"/>
      <c r="AI9" s="109" t="s">
        <v>82</v>
      </c>
      <c r="AJ9" s="20"/>
      <c r="AK9" s="14" t="str">
        <f>IFERROR(INDEX(WasserfestigkeitPrüfen[],MATCH(Gebäudedaten[[#This Row],[Ergebnis Starkregengefahrenkarte]],WasserfestigkeitPrüfen[Ergebnis Starkregengefahrenkarte],0),2),"-")</f>
        <v>-</v>
      </c>
      <c r="AL9" s="17"/>
      <c r="AM9" s="14" t="str">
        <f>IFERROR(INDEX(Objektschutz[],MATCH(Gebäudedaten[[#This Row],[Wasserfestigkeit]],Objektschutz[Wasserfestigkeit],0),2),"-")</f>
        <v>-</v>
      </c>
    </row>
    <row r="10" spans="1:39" ht="15" customHeight="1" x14ac:dyDescent="0.25">
      <c r="A10" s="16"/>
      <c r="B10" s="50"/>
      <c r="C10" s="17"/>
      <c r="D10" s="17"/>
      <c r="E10"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0" s="94"/>
      <c r="G10" s="94"/>
      <c r="H10" s="94"/>
      <c r="I10" s="95"/>
      <c r="J10" s="94"/>
      <c r="K10" s="94"/>
      <c r="L10" s="96"/>
      <c r="M10" s="94"/>
      <c r="N10" s="97"/>
      <c r="O10" s="98"/>
      <c r="P10" s="94"/>
      <c r="Q10" s="14" t="str">
        <f>IFERROR(INDEX(Dachart[],MATCH(Gebäudedaten[[#This Row],[Dachart]],Dachart[Dachart],0),2),"-")</f>
        <v>-</v>
      </c>
      <c r="R10" s="17"/>
      <c r="S10" s="17"/>
      <c r="T10"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0" s="94"/>
      <c r="V10" s="94"/>
      <c r="W10" s="17"/>
      <c r="X10" s="14"/>
      <c r="Y10" s="14" t="str">
        <f>IFERROR(INDEX(Fassadenfarbe[],MATCH(Gebäudedaten[[#This Row],[Fassadenfarbe]],Fassadenfarbe[Fassadenfarbe],0),2),"-")</f>
        <v>-</v>
      </c>
      <c r="Z10" s="17"/>
      <c r="AA10" s="17"/>
      <c r="AB10" s="17"/>
      <c r="AC10" s="14" t="e">
        <f>INDEX(Fassadenbegrünung1[],MATCH(Gebäudedaten[[#This Row],[Fassadenbegrünung vorhanden?]],Fassadenbegrünung1[Fassadenbegrünung],0),2)</f>
        <v>#N/A</v>
      </c>
      <c r="AD10"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0" s="17"/>
      <c r="AF10" s="94"/>
      <c r="AG10" s="14" t="str">
        <f>IF(Gebäudedaten[[#This Row],[Fensterverschattung '[%']]]&lt;100,"außenliegende Fensterverschattung","-")</f>
        <v>außenliegende Fensterverschattung</v>
      </c>
      <c r="AH10" s="107"/>
      <c r="AI10" s="109" t="s">
        <v>82</v>
      </c>
      <c r="AJ10" s="20"/>
      <c r="AK10" s="14" t="str">
        <f>IFERROR(INDEX(WasserfestigkeitPrüfen[],MATCH(Gebäudedaten[[#This Row],[Ergebnis Starkregengefahrenkarte]],WasserfestigkeitPrüfen[Ergebnis Starkregengefahrenkarte],0),2),"-")</f>
        <v>-</v>
      </c>
      <c r="AL10" s="17"/>
      <c r="AM10" s="14" t="str">
        <f>IFERROR(INDEX(Objektschutz[],MATCH(Gebäudedaten[[#This Row],[Wasserfestigkeit]],Objektschutz[Wasserfestigkeit],0),2),"-")</f>
        <v>-</v>
      </c>
    </row>
    <row r="11" spans="1:39" ht="15" customHeight="1" x14ac:dyDescent="0.25">
      <c r="A11" s="16"/>
      <c r="B11" s="50"/>
      <c r="C11" s="17"/>
      <c r="D11" s="17"/>
      <c r="E11"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1" s="94"/>
      <c r="G11" s="94"/>
      <c r="H11" s="99"/>
      <c r="I11" s="95"/>
      <c r="J11" s="94"/>
      <c r="K11" s="94"/>
      <c r="L11" s="96"/>
      <c r="M11" s="94"/>
      <c r="N11" s="97"/>
      <c r="O11" s="98"/>
      <c r="P11" s="94"/>
      <c r="Q11" s="14" t="str">
        <f>IFERROR(INDEX(Dachart[],MATCH(Gebäudedaten[[#This Row],[Dachart]],Dachart[Dachart],0),2),"-")</f>
        <v>-</v>
      </c>
      <c r="R11" s="17"/>
      <c r="S11" s="17"/>
      <c r="T11"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1" s="94"/>
      <c r="V11" s="94"/>
      <c r="W11" s="17"/>
      <c r="X11" s="14"/>
      <c r="Y11" s="14" t="str">
        <f>IFERROR(INDEX(Fassadenfarbe[],MATCH(Gebäudedaten[[#This Row],[Fassadenfarbe]],Fassadenfarbe[Fassadenfarbe],0),2),"-")</f>
        <v>-</v>
      </c>
      <c r="Z11" s="17"/>
      <c r="AA11" s="17"/>
      <c r="AB11" s="17"/>
      <c r="AC11" s="14" t="e">
        <f>INDEX(Fassadenbegrünung1[],MATCH(Gebäudedaten[[#This Row],[Fassadenbegrünung vorhanden?]],Fassadenbegrünung1[Fassadenbegrünung],0),2)</f>
        <v>#N/A</v>
      </c>
      <c r="AD11"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1" s="17"/>
      <c r="AF11" s="94"/>
      <c r="AG11" s="14" t="str">
        <f>IF(Gebäudedaten[[#This Row],[Fensterverschattung '[%']]]&lt;100,"außenliegende Fensterverschattung","-")</f>
        <v>außenliegende Fensterverschattung</v>
      </c>
      <c r="AH11" s="107"/>
      <c r="AI11" s="109" t="s">
        <v>82</v>
      </c>
      <c r="AJ11" s="20"/>
      <c r="AK11" s="14" t="str">
        <f>IFERROR(INDEX(WasserfestigkeitPrüfen[],MATCH(Gebäudedaten[[#This Row],[Ergebnis Starkregengefahrenkarte]],WasserfestigkeitPrüfen[Ergebnis Starkregengefahrenkarte],0),2),"-")</f>
        <v>-</v>
      </c>
      <c r="AL11" s="17"/>
      <c r="AM11" s="14" t="str">
        <f>IFERROR(INDEX(Objektschutz[],MATCH(Gebäudedaten[[#This Row],[Wasserfestigkeit]],Objektschutz[Wasserfestigkeit],0),2),"-")</f>
        <v>-</v>
      </c>
    </row>
    <row r="12" spans="1:39" ht="15" customHeight="1" x14ac:dyDescent="0.25">
      <c r="A12" s="16"/>
      <c r="B12" s="50"/>
      <c r="C12" s="17"/>
      <c r="D12" s="17"/>
      <c r="E12"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2" s="94"/>
      <c r="G12" s="94"/>
      <c r="H12" s="99"/>
      <c r="I12" s="95"/>
      <c r="J12" s="94"/>
      <c r="K12" s="94"/>
      <c r="L12" s="96"/>
      <c r="M12" s="94"/>
      <c r="N12" s="97"/>
      <c r="O12" s="98"/>
      <c r="P12" s="94"/>
      <c r="Q12" s="14" t="str">
        <f>IFERROR(INDEX(Dachart[],MATCH(Gebäudedaten[[#This Row],[Dachart]],Dachart[Dachart],0),2),"-")</f>
        <v>-</v>
      </c>
      <c r="R12" s="17"/>
      <c r="S12" s="17"/>
      <c r="T12"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2" s="94"/>
      <c r="V12" s="94"/>
      <c r="W12" s="17"/>
      <c r="X12" s="14"/>
      <c r="Y12" s="14" t="str">
        <f>IFERROR(INDEX(Fassadenfarbe[],MATCH(Gebäudedaten[[#This Row],[Fassadenfarbe]],Fassadenfarbe[Fassadenfarbe],0),2),"-")</f>
        <v>-</v>
      </c>
      <c r="Z12" s="17"/>
      <c r="AA12" s="17"/>
      <c r="AB12" s="17"/>
      <c r="AC12" s="14" t="e">
        <f>INDEX(Fassadenbegrünung1[],MATCH(Gebäudedaten[[#This Row],[Fassadenbegrünung vorhanden?]],Fassadenbegrünung1[Fassadenbegrünung],0),2)</f>
        <v>#N/A</v>
      </c>
      <c r="AD12"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2" s="17"/>
      <c r="AF12" s="94"/>
      <c r="AG12" s="14" t="str">
        <f>IF(Gebäudedaten[[#This Row],[Fensterverschattung '[%']]]&lt;100,"außenliegende Fensterverschattung","-")</f>
        <v>außenliegende Fensterverschattung</v>
      </c>
      <c r="AH12" s="107"/>
      <c r="AI12" s="109" t="s">
        <v>82</v>
      </c>
      <c r="AJ12" s="20"/>
      <c r="AK12" s="14" t="str">
        <f>IFERROR(INDEX(WasserfestigkeitPrüfen[],MATCH(Gebäudedaten[[#This Row],[Ergebnis Starkregengefahrenkarte]],WasserfestigkeitPrüfen[Ergebnis Starkregengefahrenkarte],0),2),"-")</f>
        <v>-</v>
      </c>
      <c r="AL12" s="17"/>
      <c r="AM12" s="14" t="str">
        <f>IFERROR(INDEX(Objektschutz[],MATCH(Gebäudedaten[[#This Row],[Wasserfestigkeit]],Objektschutz[Wasserfestigkeit],0),2),"-")</f>
        <v>-</v>
      </c>
    </row>
    <row r="13" spans="1:39" ht="15" customHeight="1" x14ac:dyDescent="0.25">
      <c r="A13" s="16"/>
      <c r="B13" s="50"/>
      <c r="C13" s="17"/>
      <c r="D13" s="17"/>
      <c r="E13"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3" s="94"/>
      <c r="G13" s="94"/>
      <c r="H13" s="99"/>
      <c r="I13" s="95"/>
      <c r="J13" s="94"/>
      <c r="K13" s="94"/>
      <c r="L13" s="96"/>
      <c r="M13" s="94"/>
      <c r="N13" s="97"/>
      <c r="O13" s="98"/>
      <c r="P13" s="94"/>
      <c r="Q13" s="14" t="str">
        <f>IFERROR(INDEX(Dachart[],MATCH(Gebäudedaten[[#This Row],[Dachart]],Dachart[Dachart],0),2),"-")</f>
        <v>-</v>
      </c>
      <c r="R13" s="17"/>
      <c r="S13" s="17"/>
      <c r="T13"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3" s="94"/>
      <c r="V13" s="94"/>
      <c r="W13" s="17"/>
      <c r="X13" s="14"/>
      <c r="Y13" s="14" t="str">
        <f>IFERROR(INDEX(Fassadenfarbe[],MATCH(Gebäudedaten[[#This Row],[Fassadenfarbe]],Fassadenfarbe[Fassadenfarbe],0),2),"-")</f>
        <v>-</v>
      </c>
      <c r="Z13" s="17"/>
      <c r="AA13" s="17"/>
      <c r="AB13" s="17"/>
      <c r="AC13" s="14" t="e">
        <f>INDEX(Fassadenbegrünung1[],MATCH(Gebäudedaten[[#This Row],[Fassadenbegrünung vorhanden?]],Fassadenbegrünung1[Fassadenbegrünung],0),2)</f>
        <v>#N/A</v>
      </c>
      <c r="AD13"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3" s="17"/>
      <c r="AF13" s="94"/>
      <c r="AG13" s="14" t="str">
        <f>IF(Gebäudedaten[[#This Row],[Fensterverschattung '[%']]]&lt;100,"außenliegende Fensterverschattung","-")</f>
        <v>außenliegende Fensterverschattung</v>
      </c>
      <c r="AH13" s="107"/>
      <c r="AI13" s="109" t="s">
        <v>82</v>
      </c>
      <c r="AJ13" s="20"/>
      <c r="AK13" s="14" t="str">
        <f>IFERROR(INDEX(WasserfestigkeitPrüfen[],MATCH(Gebäudedaten[[#This Row],[Ergebnis Starkregengefahrenkarte]],WasserfestigkeitPrüfen[Ergebnis Starkregengefahrenkarte],0),2),"-")</f>
        <v>-</v>
      </c>
      <c r="AL13" s="17"/>
      <c r="AM13" s="14" t="str">
        <f>IFERROR(INDEX(Objektschutz[],MATCH(Gebäudedaten[[#This Row],[Wasserfestigkeit]],Objektschutz[Wasserfestigkeit],0),2),"-")</f>
        <v>-</v>
      </c>
    </row>
    <row r="14" spans="1:39" ht="15" customHeight="1" x14ac:dyDescent="0.25">
      <c r="A14" s="16"/>
      <c r="B14" s="50"/>
      <c r="C14" s="17"/>
      <c r="D14" s="17"/>
      <c r="E14"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4" s="94"/>
      <c r="G14" s="94"/>
      <c r="H14" s="98"/>
      <c r="I14" s="102"/>
      <c r="J14" s="94"/>
      <c r="K14" s="94"/>
      <c r="L14" s="96"/>
      <c r="M14" s="94"/>
      <c r="N14" s="97"/>
      <c r="O14" s="98"/>
      <c r="P14" s="94"/>
      <c r="Q14" s="14" t="str">
        <f>IFERROR(INDEX(Dachart[],MATCH(Gebäudedaten[[#This Row],[Dachart]],Dachart[Dachart],0),2),"-")</f>
        <v>-</v>
      </c>
      <c r="R14" s="17"/>
      <c r="S14" s="17"/>
      <c r="T14"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4" s="94"/>
      <c r="V14" s="94"/>
      <c r="W14" s="17"/>
      <c r="X14" s="14"/>
      <c r="Y14" s="14" t="str">
        <f>IFERROR(INDEX(Fassadenfarbe[],MATCH(Gebäudedaten[[#This Row],[Fassadenfarbe]],Fassadenfarbe[Fassadenfarbe],0),2),"-")</f>
        <v>-</v>
      </c>
      <c r="Z14" s="17"/>
      <c r="AA14" s="17"/>
      <c r="AB14" s="17"/>
      <c r="AC14" s="14" t="e">
        <f>INDEX(Fassadenbegrünung1[],MATCH(Gebäudedaten[[#This Row],[Fassadenbegrünung vorhanden?]],Fassadenbegrünung1[Fassadenbegrünung],0),2)</f>
        <v>#N/A</v>
      </c>
      <c r="AD14"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4" s="17"/>
      <c r="AF14" s="94"/>
      <c r="AG14" s="14" t="str">
        <f>IF(Gebäudedaten[[#This Row],[Fensterverschattung '[%']]]&lt;100,"außenliegende Fensterverschattung","-")</f>
        <v>außenliegende Fensterverschattung</v>
      </c>
      <c r="AH14" s="107"/>
      <c r="AI14" s="109" t="s">
        <v>82</v>
      </c>
      <c r="AJ14" s="20"/>
      <c r="AK14" s="14" t="str">
        <f>IFERROR(INDEX(WasserfestigkeitPrüfen[],MATCH(Gebäudedaten[[#This Row],[Ergebnis Starkregengefahrenkarte]],WasserfestigkeitPrüfen[Ergebnis Starkregengefahrenkarte],0),2),"-")</f>
        <v>-</v>
      </c>
      <c r="AL14" s="17"/>
      <c r="AM14" s="14" t="str">
        <f>IFERROR(INDEX(Objektschutz[],MATCH(Gebäudedaten[[#This Row],[Wasserfestigkeit]],Objektschutz[Wasserfestigkeit],0),2),"-")</f>
        <v>-</v>
      </c>
    </row>
    <row r="15" spans="1:39" s="1" customFormat="1" ht="15" customHeight="1" x14ac:dyDescent="0.25">
      <c r="A15" s="16"/>
      <c r="B15" s="50"/>
      <c r="C15" s="17"/>
      <c r="D15" s="17"/>
      <c r="E15"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5" s="94"/>
      <c r="G15" s="94"/>
      <c r="H15" s="94"/>
      <c r="I15" s="95"/>
      <c r="J15" s="94"/>
      <c r="K15" s="94"/>
      <c r="L15" s="96"/>
      <c r="M15" s="94"/>
      <c r="N15" s="97"/>
      <c r="O15" s="98"/>
      <c r="P15" s="94"/>
      <c r="Q15" s="14" t="str">
        <f>IFERROR(INDEX(Dachart[],MATCH(Gebäudedaten[[#This Row],[Dachart]],Dachart[Dachart],0),2),"-")</f>
        <v>-</v>
      </c>
      <c r="R15" s="17"/>
      <c r="S15" s="17"/>
      <c r="T15"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5" s="94"/>
      <c r="V15" s="94"/>
      <c r="W15" s="17"/>
      <c r="X15" s="14"/>
      <c r="Y15" s="14" t="str">
        <f>IFERROR(INDEX(Fassadenfarbe[],MATCH(Gebäudedaten[[#This Row],[Fassadenfarbe]],Fassadenfarbe[Fassadenfarbe],0),2),"-")</f>
        <v>-</v>
      </c>
      <c r="Z15" s="17"/>
      <c r="AA15" s="17"/>
      <c r="AB15" s="17"/>
      <c r="AC15" s="14" t="e">
        <f>INDEX(Fassadenbegrünung1[],MATCH(Gebäudedaten[[#This Row],[Fassadenbegrünung vorhanden?]],Fassadenbegrünung1[Fassadenbegrünung],0),2)</f>
        <v>#N/A</v>
      </c>
      <c r="AD15"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5" s="17"/>
      <c r="AF15" s="105"/>
      <c r="AG15" s="15" t="str">
        <f>IF(Gebäudedaten[[#This Row],[Fensterverschattung '[%']]]&lt;100,"außenliegende Fensterverschattung","-")</f>
        <v>außenliegende Fensterverschattung</v>
      </c>
      <c r="AH15" s="107"/>
      <c r="AI15" s="109" t="s">
        <v>82</v>
      </c>
      <c r="AJ15" s="20"/>
      <c r="AK15" s="14" t="str">
        <f>IFERROR(INDEX(WasserfestigkeitPrüfen[],MATCH(Gebäudedaten[[#This Row],[Ergebnis Starkregengefahrenkarte]],WasserfestigkeitPrüfen[Ergebnis Starkregengefahrenkarte],0),2),"-")</f>
        <v>-</v>
      </c>
      <c r="AL15" s="17"/>
      <c r="AM15" s="14" t="str">
        <f>IFERROR(INDEX(Objektschutz[],MATCH(Gebäudedaten[[#This Row],[Wasserfestigkeit]],Objektschutz[Wasserfestigkeit],0),2),"-")</f>
        <v>-</v>
      </c>
    </row>
    <row r="16" spans="1:39" ht="15" customHeight="1" x14ac:dyDescent="0.25">
      <c r="A16" s="16"/>
      <c r="B16" s="50"/>
      <c r="C16" s="17"/>
      <c r="D16" s="17"/>
      <c r="E16"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6" s="94"/>
      <c r="G16" s="94"/>
      <c r="H16" s="99"/>
      <c r="I16" s="95"/>
      <c r="J16" s="94"/>
      <c r="K16" s="94"/>
      <c r="L16" s="96"/>
      <c r="M16" s="94"/>
      <c r="N16" s="97"/>
      <c r="O16" s="98"/>
      <c r="P16" s="94"/>
      <c r="Q16" s="14" t="str">
        <f>IFERROR(INDEX(Dachart[],MATCH(Gebäudedaten[[#This Row],[Dachart]],Dachart[Dachart],0),2),"-")</f>
        <v>-</v>
      </c>
      <c r="R16" s="17"/>
      <c r="S16" s="17"/>
      <c r="T16"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6" s="94"/>
      <c r="V16" s="94"/>
      <c r="W16" s="17"/>
      <c r="X16" s="14"/>
      <c r="Y16" s="14" t="str">
        <f>IFERROR(INDEX(Fassadenfarbe[],MATCH(Gebäudedaten[[#This Row],[Fassadenfarbe]],Fassadenfarbe[Fassadenfarbe],0),2),"-")</f>
        <v>-</v>
      </c>
      <c r="Z16" s="17"/>
      <c r="AA16" s="17"/>
      <c r="AB16" s="17"/>
      <c r="AC16" s="14" t="e">
        <f>INDEX(Fassadenbegrünung1[],MATCH(Gebäudedaten[[#This Row],[Fassadenbegrünung vorhanden?]],Fassadenbegrünung1[Fassadenbegrünung],0),2)</f>
        <v>#N/A</v>
      </c>
      <c r="AD16"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6" s="17"/>
      <c r="AF16" s="94"/>
      <c r="AG16" s="14" t="str">
        <f>IF(Gebäudedaten[[#This Row],[Fensterverschattung '[%']]]&lt;100,"außenliegende Fensterverschattung","-")</f>
        <v>außenliegende Fensterverschattung</v>
      </c>
      <c r="AH16" s="107"/>
      <c r="AI16" s="109"/>
      <c r="AJ16" s="20"/>
      <c r="AK16" s="14" t="str">
        <f>IFERROR(INDEX(WasserfestigkeitPrüfen[],MATCH(Gebäudedaten[[#This Row],[Ergebnis Starkregengefahrenkarte]],WasserfestigkeitPrüfen[Ergebnis Starkregengefahrenkarte],0),2),"-")</f>
        <v>-</v>
      </c>
      <c r="AL16" s="17"/>
      <c r="AM16" s="14" t="str">
        <f>IFERROR(INDEX(Objektschutz[],MATCH(Gebäudedaten[[#This Row],[Wasserfestigkeit]],Objektschutz[Wasserfestigkeit],0),2),"-")</f>
        <v>-</v>
      </c>
    </row>
    <row r="17" spans="1:39" ht="15" customHeight="1" x14ac:dyDescent="0.25">
      <c r="A17" s="16"/>
      <c r="B17" s="50"/>
      <c r="C17" s="17"/>
      <c r="D17" s="17"/>
      <c r="E17"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7" s="94"/>
      <c r="G17" s="94"/>
      <c r="H17" s="99"/>
      <c r="I17" s="95"/>
      <c r="J17" s="94"/>
      <c r="K17" s="94"/>
      <c r="L17" s="96"/>
      <c r="M17" s="94"/>
      <c r="N17" s="97"/>
      <c r="O17" s="98"/>
      <c r="P17" s="94"/>
      <c r="Q17" s="14" t="str">
        <f>IFERROR(INDEX(Dachart[],MATCH(Gebäudedaten[[#This Row],[Dachart]],Dachart[Dachart],0),2),"-")</f>
        <v>-</v>
      </c>
      <c r="R17" s="17"/>
      <c r="S17" s="17"/>
      <c r="T17"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7" s="94"/>
      <c r="V17" s="94"/>
      <c r="W17" s="17"/>
      <c r="X17" s="14"/>
      <c r="Y17" s="14" t="str">
        <f>IFERROR(INDEX(Fassadenfarbe[],MATCH(Gebäudedaten[[#This Row],[Fassadenfarbe]],Fassadenfarbe[Fassadenfarbe],0),2),"-")</f>
        <v>-</v>
      </c>
      <c r="Z17" s="17"/>
      <c r="AA17" s="17"/>
      <c r="AB17" s="17"/>
      <c r="AC17" s="14" t="e">
        <f>INDEX(Fassadenbegrünung1[],MATCH(Gebäudedaten[[#This Row],[Fassadenbegrünung vorhanden?]],Fassadenbegrünung1[Fassadenbegrünung],0),2)</f>
        <v>#N/A</v>
      </c>
      <c r="AD17"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7" s="17"/>
      <c r="AF17" s="94"/>
      <c r="AG17" s="14" t="str">
        <f>IF(Gebäudedaten[[#This Row],[Fensterverschattung '[%']]]&lt;100,"außenliegende Fensterverschattung","-")</f>
        <v>außenliegende Fensterverschattung</v>
      </c>
      <c r="AH17" s="107"/>
      <c r="AI17" s="109" t="s">
        <v>82</v>
      </c>
      <c r="AJ17" s="20"/>
      <c r="AK17" s="14" t="str">
        <f>IFERROR(INDEX(WasserfestigkeitPrüfen[],MATCH(Gebäudedaten[[#This Row],[Ergebnis Starkregengefahrenkarte]],WasserfestigkeitPrüfen[Ergebnis Starkregengefahrenkarte],0),2),"-")</f>
        <v>-</v>
      </c>
      <c r="AL17" s="17"/>
      <c r="AM17" s="14" t="str">
        <f>IFERROR(INDEX(Objektschutz[],MATCH(Gebäudedaten[[#This Row],[Wasserfestigkeit]],Objektschutz[Wasserfestigkeit],0),2),"-")</f>
        <v>-</v>
      </c>
    </row>
    <row r="18" spans="1:39" ht="15" customHeight="1" x14ac:dyDescent="0.25">
      <c r="A18" s="16"/>
      <c r="B18" s="50"/>
      <c r="C18" s="17"/>
      <c r="D18" s="17"/>
      <c r="E18"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8" s="94"/>
      <c r="G18" s="94"/>
      <c r="H18" s="99"/>
      <c r="I18" s="95"/>
      <c r="J18" s="94"/>
      <c r="K18" s="94"/>
      <c r="L18" s="96"/>
      <c r="M18" s="94"/>
      <c r="N18" s="97"/>
      <c r="O18" s="98"/>
      <c r="P18" s="94"/>
      <c r="Q18" s="14" t="str">
        <f>IFERROR(INDEX(Dachart[],MATCH(Gebäudedaten[[#This Row],[Dachart]],Dachart[Dachart],0),2),"-")</f>
        <v>-</v>
      </c>
      <c r="R18" s="17"/>
      <c r="S18" s="17"/>
      <c r="T18"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8" s="94"/>
      <c r="V18" s="94"/>
      <c r="W18" s="17"/>
      <c r="X18" s="14"/>
      <c r="Y18" s="14" t="str">
        <f>IFERROR(INDEX(Fassadenfarbe[],MATCH(Gebäudedaten[[#This Row],[Fassadenfarbe]],Fassadenfarbe[Fassadenfarbe],0),2),"-")</f>
        <v>-</v>
      </c>
      <c r="Z18" s="17"/>
      <c r="AA18" s="17"/>
      <c r="AB18" s="17"/>
      <c r="AC18" s="14" t="e">
        <f>INDEX(Fassadenbegrünung1[],MATCH(Gebäudedaten[[#This Row],[Fassadenbegrünung vorhanden?]],Fassadenbegrünung1[Fassadenbegrünung],0),2)</f>
        <v>#N/A</v>
      </c>
      <c r="AD18"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8" s="17"/>
      <c r="AF18" s="94"/>
      <c r="AG18" s="14" t="str">
        <f>IF(Gebäudedaten[[#This Row],[Fensterverschattung '[%']]]&lt;100,"außenliegende Fensterverschattung","-")</f>
        <v>außenliegende Fensterverschattung</v>
      </c>
      <c r="AH18" s="107"/>
      <c r="AI18" s="109" t="s">
        <v>82</v>
      </c>
      <c r="AJ18" s="20"/>
      <c r="AK18" s="14" t="str">
        <f>IFERROR(INDEX(WasserfestigkeitPrüfen[],MATCH(Gebäudedaten[[#This Row],[Ergebnis Starkregengefahrenkarte]],WasserfestigkeitPrüfen[Ergebnis Starkregengefahrenkarte],0),2),"-")</f>
        <v>-</v>
      </c>
      <c r="AL18" s="17"/>
      <c r="AM18" s="14" t="str">
        <f>IFERROR(INDEX(Objektschutz[],MATCH(Gebäudedaten[[#This Row],[Wasserfestigkeit]],Objektschutz[Wasserfestigkeit],0),2),"-")</f>
        <v>-</v>
      </c>
    </row>
    <row r="19" spans="1:39" ht="15" customHeight="1" x14ac:dyDescent="0.25">
      <c r="A19" s="16"/>
      <c r="B19" s="50"/>
      <c r="C19" s="17"/>
      <c r="D19" s="17"/>
      <c r="E19"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9" s="94"/>
      <c r="G19" s="94"/>
      <c r="H19" s="99"/>
      <c r="I19" s="95"/>
      <c r="J19" s="94"/>
      <c r="K19" s="94"/>
      <c r="L19" s="96"/>
      <c r="M19" s="94"/>
      <c r="N19" s="97"/>
      <c r="O19" s="98"/>
      <c r="P19" s="94"/>
      <c r="Q19" s="14" t="str">
        <f>IFERROR(INDEX(Dachart[],MATCH(Gebäudedaten[[#This Row],[Dachart]],Dachart[Dachart],0),2),"-")</f>
        <v>-</v>
      </c>
      <c r="R19" s="17"/>
      <c r="S19" s="17"/>
      <c r="T19"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9" s="94"/>
      <c r="V19" s="94"/>
      <c r="W19" s="17"/>
      <c r="X19" s="14"/>
      <c r="Y19" s="14" t="str">
        <f>IFERROR(INDEX(Fassadenfarbe[],MATCH(Gebäudedaten[[#This Row],[Fassadenfarbe]],Fassadenfarbe[Fassadenfarbe],0),2),"-")</f>
        <v>-</v>
      </c>
      <c r="Z19" s="17"/>
      <c r="AA19" s="17"/>
      <c r="AB19" s="17"/>
      <c r="AC19" s="14" t="e">
        <f>INDEX(Fassadenbegrünung1[],MATCH(Gebäudedaten[[#This Row],[Fassadenbegrünung vorhanden?]],Fassadenbegrünung1[Fassadenbegrünung],0),2)</f>
        <v>#N/A</v>
      </c>
      <c r="AD19"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9" s="17"/>
      <c r="AF19" s="94"/>
      <c r="AG19" s="14" t="str">
        <f>IF(Gebäudedaten[[#This Row],[Fensterverschattung '[%']]]&lt;100,"außenliegende Fensterverschattung","-")</f>
        <v>außenliegende Fensterverschattung</v>
      </c>
      <c r="AH19" s="107"/>
      <c r="AI19" s="109" t="s">
        <v>82</v>
      </c>
      <c r="AJ19" s="20"/>
      <c r="AK19" s="14" t="str">
        <f>IFERROR(INDEX(WasserfestigkeitPrüfen[],MATCH(Gebäudedaten[[#This Row],[Ergebnis Starkregengefahrenkarte]],WasserfestigkeitPrüfen[Ergebnis Starkregengefahrenkarte],0),2),"-")</f>
        <v>-</v>
      </c>
      <c r="AL19" s="17"/>
      <c r="AM19" s="14" t="str">
        <f>IFERROR(INDEX(Objektschutz[],MATCH(Gebäudedaten[[#This Row],[Wasserfestigkeit]],Objektschutz[Wasserfestigkeit],0),2),"-")</f>
        <v>-</v>
      </c>
    </row>
    <row r="20" spans="1:39" ht="15" customHeight="1" x14ac:dyDescent="0.25">
      <c r="A20" s="16"/>
      <c r="B20" s="50"/>
      <c r="C20" s="17"/>
      <c r="D20" s="17"/>
      <c r="E20"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0" s="94"/>
      <c r="G20" s="94"/>
      <c r="H20" s="99"/>
      <c r="I20" s="95"/>
      <c r="J20" s="94"/>
      <c r="K20" s="94"/>
      <c r="L20" s="96"/>
      <c r="M20" s="94"/>
      <c r="N20" s="97"/>
      <c r="O20" s="98"/>
      <c r="P20" s="94"/>
      <c r="Q20" s="14" t="str">
        <f>IFERROR(INDEX(Dachart[],MATCH(Gebäudedaten[[#This Row],[Dachart]],Dachart[Dachart],0),2),"-")</f>
        <v>-</v>
      </c>
      <c r="R20" s="17"/>
      <c r="S20" s="17"/>
      <c r="T20"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0" s="94"/>
      <c r="V20" s="94"/>
      <c r="W20" s="17"/>
      <c r="X20" s="14"/>
      <c r="Y20" s="14" t="str">
        <f>IFERROR(INDEX(Fassadenfarbe[],MATCH(Gebäudedaten[[#This Row],[Fassadenfarbe]],Fassadenfarbe[Fassadenfarbe],0),2),"-")</f>
        <v>-</v>
      </c>
      <c r="Z20" s="17"/>
      <c r="AA20" s="17"/>
      <c r="AB20" s="17"/>
      <c r="AC20" s="14" t="e">
        <f>INDEX(Fassadenbegrünung1[],MATCH(Gebäudedaten[[#This Row],[Fassadenbegrünung vorhanden?]],Fassadenbegrünung1[Fassadenbegrünung],0),2)</f>
        <v>#N/A</v>
      </c>
      <c r="AD20"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0" s="17"/>
      <c r="AF20" s="94"/>
      <c r="AG20" s="14" t="str">
        <f>IF(Gebäudedaten[[#This Row],[Fensterverschattung '[%']]]&lt;100,"außenliegende Fensterverschattung","-")</f>
        <v>außenliegende Fensterverschattung</v>
      </c>
      <c r="AH20" s="107"/>
      <c r="AI20" s="109" t="s">
        <v>82</v>
      </c>
      <c r="AJ20" s="20"/>
      <c r="AK20" s="14" t="str">
        <f>IFERROR(INDEX(WasserfestigkeitPrüfen[],MATCH(Gebäudedaten[[#This Row],[Ergebnis Starkregengefahrenkarte]],WasserfestigkeitPrüfen[Ergebnis Starkregengefahrenkarte],0),2),"-")</f>
        <v>-</v>
      </c>
      <c r="AL20" s="17"/>
      <c r="AM20" s="14" t="str">
        <f>IFERROR(INDEX(Objektschutz[],MATCH(Gebäudedaten[[#This Row],[Wasserfestigkeit]],Objektschutz[Wasserfestigkeit],0),2),"-")</f>
        <v>-</v>
      </c>
    </row>
    <row r="21" spans="1:39" ht="15" customHeight="1" x14ac:dyDescent="0.25">
      <c r="A21" s="16"/>
      <c r="B21" s="50"/>
      <c r="C21" s="18"/>
      <c r="D21" s="18"/>
      <c r="E21"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1" s="94"/>
      <c r="G21" s="94"/>
      <c r="H21" s="99"/>
      <c r="I21" s="100"/>
      <c r="J21" s="94"/>
      <c r="K21" s="94"/>
      <c r="L21" s="96"/>
      <c r="M21" s="94"/>
      <c r="N21" s="97"/>
      <c r="O21" s="98"/>
      <c r="P21" s="94"/>
      <c r="Q21" s="14" t="str">
        <f>IFERROR(INDEX(Dachart[],MATCH(Gebäudedaten[[#This Row],[Dachart]],Dachart[Dachart],0),2),"-")</f>
        <v>-</v>
      </c>
      <c r="R21" s="17"/>
      <c r="S21" s="17"/>
      <c r="T21"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1" s="94"/>
      <c r="V21" s="94"/>
      <c r="W21" s="18"/>
      <c r="X21" s="14"/>
      <c r="Y21" s="14" t="str">
        <f>IFERROR(INDEX(Fassadenfarbe[],MATCH(Gebäudedaten[[#This Row],[Fassadenfarbe]],Fassadenfarbe[Fassadenfarbe],0),2),"-")</f>
        <v>-</v>
      </c>
      <c r="Z21" s="17"/>
      <c r="AA21" s="17"/>
      <c r="AB21" s="18"/>
      <c r="AC21" s="14" t="e">
        <f>INDEX(Fassadenbegrünung1[],MATCH(Gebäudedaten[[#This Row],[Fassadenbegrünung vorhanden?]],Fassadenbegrünung1[Fassadenbegrünung],0),2)</f>
        <v>#N/A</v>
      </c>
      <c r="AD21"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1" s="18"/>
      <c r="AF21" s="94"/>
      <c r="AG21" s="14" t="str">
        <f>IF(Gebäudedaten[[#This Row],[Fensterverschattung '[%']]]&lt;100,"außenliegende Fensterverschattung","-")</f>
        <v>außenliegende Fensterverschattung</v>
      </c>
      <c r="AH21" s="107"/>
      <c r="AI21" s="109" t="s">
        <v>82</v>
      </c>
      <c r="AJ21" s="20"/>
      <c r="AK21" s="14" t="str">
        <f>IFERROR(INDEX(WasserfestigkeitPrüfen[],MATCH(Gebäudedaten[[#This Row],[Ergebnis Starkregengefahrenkarte]],WasserfestigkeitPrüfen[Ergebnis Starkregengefahrenkarte],0),2),"-")</f>
        <v>-</v>
      </c>
      <c r="AL21" s="17"/>
      <c r="AM21" s="14" t="str">
        <f>IFERROR(INDEX(Objektschutz[],MATCH(Gebäudedaten[[#This Row],[Wasserfestigkeit]],Objektschutz[Wasserfestigkeit],0),2),"-")</f>
        <v>-</v>
      </c>
    </row>
    <row r="22" spans="1:39" ht="15" customHeight="1" x14ac:dyDescent="0.25">
      <c r="A22" s="16"/>
      <c r="B22" s="50"/>
      <c r="C22" s="18"/>
      <c r="D22" s="18"/>
      <c r="E22"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2" s="94"/>
      <c r="G22" s="94"/>
      <c r="H22" s="99"/>
      <c r="I22" s="100"/>
      <c r="J22" s="94"/>
      <c r="K22" s="94"/>
      <c r="L22" s="96"/>
      <c r="M22" s="94"/>
      <c r="N22" s="97"/>
      <c r="O22" s="98"/>
      <c r="P22" s="94"/>
      <c r="Q22" s="14" t="str">
        <f>IFERROR(INDEX(Dachart[],MATCH(Gebäudedaten[[#This Row],[Dachart]],Dachart[Dachart],0),2),"-")</f>
        <v>-</v>
      </c>
      <c r="R22" s="17"/>
      <c r="S22" s="17"/>
      <c r="T22"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2" s="94"/>
      <c r="V22" s="94"/>
      <c r="W22" s="18"/>
      <c r="X22" s="14"/>
      <c r="Y22" s="14" t="str">
        <f>IFERROR(INDEX(Fassadenfarbe[],MATCH(Gebäudedaten[[#This Row],[Fassadenfarbe]],Fassadenfarbe[Fassadenfarbe],0),2),"-")</f>
        <v>-</v>
      </c>
      <c r="Z22" s="17"/>
      <c r="AA22" s="17"/>
      <c r="AB22" s="18"/>
      <c r="AC22" s="14" t="e">
        <f>INDEX(Fassadenbegrünung1[],MATCH(Gebäudedaten[[#This Row],[Fassadenbegrünung vorhanden?]],Fassadenbegrünung1[Fassadenbegrünung],0),2)</f>
        <v>#N/A</v>
      </c>
      <c r="AD22"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2" s="18"/>
      <c r="AF22" s="94"/>
      <c r="AG22" s="14" t="str">
        <f>IF(Gebäudedaten[[#This Row],[Fensterverschattung '[%']]]&lt;100,"außenliegende Fensterverschattung","-")</f>
        <v>außenliegende Fensterverschattung</v>
      </c>
      <c r="AH22" s="107"/>
      <c r="AI22" s="109" t="s">
        <v>82</v>
      </c>
      <c r="AJ22" s="20"/>
      <c r="AK22" s="14" t="str">
        <f>IFERROR(INDEX(WasserfestigkeitPrüfen[],MATCH(Gebäudedaten[[#This Row],[Ergebnis Starkregengefahrenkarte]],WasserfestigkeitPrüfen[Ergebnis Starkregengefahrenkarte],0),2),"-")</f>
        <v>-</v>
      </c>
      <c r="AL22" s="17"/>
      <c r="AM22" s="14" t="str">
        <f>IFERROR(INDEX(Objektschutz[],MATCH(Gebäudedaten[[#This Row],[Wasserfestigkeit]],Objektschutz[Wasserfestigkeit],0),2),"-")</f>
        <v>-</v>
      </c>
    </row>
    <row r="23" spans="1:39" ht="15" customHeight="1" x14ac:dyDescent="0.25">
      <c r="A23" s="16"/>
      <c r="B23" s="50"/>
      <c r="C23" s="18"/>
      <c r="D23" s="18"/>
      <c r="E23"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3" s="94"/>
      <c r="G23" s="94"/>
      <c r="H23" s="99"/>
      <c r="I23" s="100"/>
      <c r="J23" s="94"/>
      <c r="K23" s="94"/>
      <c r="L23" s="96"/>
      <c r="M23" s="94"/>
      <c r="N23" s="97"/>
      <c r="O23" s="98"/>
      <c r="P23" s="94"/>
      <c r="Q23" s="14" t="str">
        <f>IFERROR(INDEX(Dachart[],MATCH(Gebäudedaten[[#This Row],[Dachart]],Dachart[Dachart],0),2),"-")</f>
        <v>-</v>
      </c>
      <c r="R23" s="17"/>
      <c r="S23" s="17"/>
      <c r="T23"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3" s="94"/>
      <c r="V23" s="94"/>
      <c r="W23" s="18"/>
      <c r="X23" s="14"/>
      <c r="Y23" s="14" t="str">
        <f>IFERROR(INDEX(Fassadenfarbe[],MATCH(Gebäudedaten[[#This Row],[Fassadenfarbe]],Fassadenfarbe[Fassadenfarbe],0),2),"-")</f>
        <v>-</v>
      </c>
      <c r="Z23" s="17"/>
      <c r="AA23" s="17"/>
      <c r="AB23" s="18"/>
      <c r="AC23" s="14" t="e">
        <f>INDEX(Fassadenbegrünung1[],MATCH(Gebäudedaten[[#This Row],[Fassadenbegrünung vorhanden?]],Fassadenbegrünung1[Fassadenbegrünung],0),2)</f>
        <v>#N/A</v>
      </c>
      <c r="AD23"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3" s="18"/>
      <c r="AF23" s="94"/>
      <c r="AG23" s="14" t="str">
        <f>IF(Gebäudedaten[[#This Row],[Fensterverschattung '[%']]]&lt;100,"außenliegende Fensterverschattung","-")</f>
        <v>außenliegende Fensterverschattung</v>
      </c>
      <c r="AH23" s="107"/>
      <c r="AI23" s="109" t="s">
        <v>82</v>
      </c>
      <c r="AJ23" s="20"/>
      <c r="AK23" s="14" t="str">
        <f>IFERROR(INDEX(WasserfestigkeitPrüfen[],MATCH(Gebäudedaten[[#This Row],[Ergebnis Starkregengefahrenkarte]],WasserfestigkeitPrüfen[Ergebnis Starkregengefahrenkarte],0),2),"-")</f>
        <v>-</v>
      </c>
      <c r="AL23" s="17"/>
      <c r="AM23" s="14" t="str">
        <f>IFERROR(INDEX(Objektschutz[],MATCH(Gebäudedaten[[#This Row],[Wasserfestigkeit]],Objektschutz[Wasserfestigkeit],0),2),"-")</f>
        <v>-</v>
      </c>
    </row>
    <row r="24" spans="1:39" ht="12" customHeight="1" x14ac:dyDescent="0.25">
      <c r="A24" s="16"/>
      <c r="B24" s="50"/>
      <c r="C24" s="17"/>
      <c r="D24" s="17"/>
      <c r="E24"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4" s="94"/>
      <c r="G24" s="94"/>
      <c r="H24" s="99"/>
      <c r="I24" s="95"/>
      <c r="J24" s="94"/>
      <c r="K24" s="94"/>
      <c r="L24" s="96"/>
      <c r="M24" s="94"/>
      <c r="N24" s="97"/>
      <c r="O24" s="98"/>
      <c r="P24" s="94"/>
      <c r="Q24" s="14" t="str">
        <f>IFERROR(INDEX(Dachart[],MATCH(Gebäudedaten[[#This Row],[Dachart]],Dachart[Dachart],0),2),"-")</f>
        <v>-</v>
      </c>
      <c r="R24" s="17"/>
      <c r="S24" s="17"/>
      <c r="T24"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4" s="94"/>
      <c r="V24" s="94"/>
      <c r="W24" s="17"/>
      <c r="X24" s="14"/>
      <c r="Y24" s="14" t="str">
        <f>IFERROR(INDEX(Fassadenfarbe[],MATCH(Gebäudedaten[[#This Row],[Fassadenfarbe]],Fassadenfarbe[Fassadenfarbe],0),2),"-")</f>
        <v>-</v>
      </c>
      <c r="Z24" s="17"/>
      <c r="AA24" s="17"/>
      <c r="AB24" s="17"/>
      <c r="AC24" s="14" t="e">
        <f>INDEX(Fassadenbegrünung1[],MATCH(Gebäudedaten[[#This Row],[Fassadenbegrünung vorhanden?]],Fassadenbegrünung1[Fassadenbegrünung],0),2)</f>
        <v>#N/A</v>
      </c>
      <c r="AD24"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4" s="17"/>
      <c r="AF24" s="94"/>
      <c r="AG24" s="14" t="str">
        <f>IF(Gebäudedaten[[#This Row],[Fensterverschattung '[%']]]&lt;100,"außenliegende Fensterverschattung","-")</f>
        <v>außenliegende Fensterverschattung</v>
      </c>
      <c r="AH24" s="107"/>
      <c r="AI24" s="109" t="s">
        <v>82</v>
      </c>
      <c r="AJ24" s="20"/>
      <c r="AK24" s="14" t="str">
        <f>IFERROR(INDEX(WasserfestigkeitPrüfen[],MATCH(Gebäudedaten[[#This Row],[Ergebnis Starkregengefahrenkarte]],WasserfestigkeitPrüfen[Ergebnis Starkregengefahrenkarte],0),2),"-")</f>
        <v>-</v>
      </c>
      <c r="AL24" s="17"/>
      <c r="AM24" s="14" t="str">
        <f>IFERROR(INDEX(Objektschutz[],MATCH(Gebäudedaten[[#This Row],[Wasserfestigkeit]],Objektschutz[Wasserfestigkeit],0),2),"-")</f>
        <v>-</v>
      </c>
    </row>
    <row r="25" spans="1:39" ht="15" customHeight="1" x14ac:dyDescent="0.25">
      <c r="A25" s="16"/>
      <c r="B25" s="50"/>
      <c r="C25" s="17"/>
      <c r="D25" s="17"/>
      <c r="E25"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5" s="94"/>
      <c r="G25" s="94"/>
      <c r="H25" s="99"/>
      <c r="I25" s="103"/>
      <c r="J25" s="94"/>
      <c r="K25" s="94"/>
      <c r="L25" s="96"/>
      <c r="M25" s="94"/>
      <c r="N25" s="97"/>
      <c r="O25" s="98"/>
      <c r="P25" s="94"/>
      <c r="Q25" s="14" t="str">
        <f>IFERROR(INDEX(Dachart[],MATCH(Gebäudedaten[[#This Row],[Dachart]],Dachart[Dachart],0),2),"-")</f>
        <v>-</v>
      </c>
      <c r="R25" s="17"/>
      <c r="S25" s="17"/>
      <c r="T25"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5" s="94"/>
      <c r="V25" s="94"/>
      <c r="W25" s="17"/>
      <c r="X25" s="14"/>
      <c r="Y25" s="14" t="str">
        <f>IFERROR(INDEX(Fassadenfarbe[],MATCH(Gebäudedaten[[#This Row],[Fassadenfarbe]],Fassadenfarbe[Fassadenfarbe],0),2),"-")</f>
        <v>-</v>
      </c>
      <c r="Z25" s="17"/>
      <c r="AA25" s="17"/>
      <c r="AB25" s="17"/>
      <c r="AC25" s="14" t="e">
        <f>INDEX(Fassadenbegrünung1[],MATCH(Gebäudedaten[[#This Row],[Fassadenbegrünung vorhanden?]],Fassadenbegrünung1[Fassadenbegrünung],0),2)</f>
        <v>#N/A</v>
      </c>
      <c r="AD25"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5" s="17"/>
      <c r="AF25" s="94"/>
      <c r="AG25" s="14" t="str">
        <f>IF(Gebäudedaten[[#This Row],[Fensterverschattung '[%']]]&lt;100,"außenliegende Fensterverschattung","-")</f>
        <v>außenliegende Fensterverschattung</v>
      </c>
      <c r="AH25" s="107"/>
      <c r="AI25" s="109" t="s">
        <v>82</v>
      </c>
      <c r="AJ25" s="20"/>
      <c r="AK25" s="14" t="str">
        <f>IFERROR(INDEX(WasserfestigkeitPrüfen[],MATCH(Gebäudedaten[[#This Row],[Ergebnis Starkregengefahrenkarte]],WasserfestigkeitPrüfen[Ergebnis Starkregengefahrenkarte],0),2),"-")</f>
        <v>-</v>
      </c>
      <c r="AL25" s="17"/>
      <c r="AM25" s="14" t="str">
        <f>IFERROR(INDEX(Objektschutz[],MATCH(Gebäudedaten[[#This Row],[Wasserfestigkeit]],Objektschutz[Wasserfestigkeit],0),2),"-")</f>
        <v>-</v>
      </c>
    </row>
    <row r="26" spans="1:39" s="4" customFormat="1" ht="15" customHeight="1" x14ac:dyDescent="0.25">
      <c r="A26" s="16"/>
      <c r="B26" s="50"/>
      <c r="C26" s="17"/>
      <c r="D26" s="17"/>
      <c r="E26"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6" s="94"/>
      <c r="G26" s="94"/>
      <c r="H26" s="99"/>
      <c r="I26" s="103"/>
      <c r="J26" s="94"/>
      <c r="K26" s="94"/>
      <c r="L26" s="96"/>
      <c r="M26" s="94"/>
      <c r="N26" s="97"/>
      <c r="O26" s="98"/>
      <c r="P26" s="94"/>
      <c r="Q26" s="14" t="str">
        <f>IFERROR(INDEX(Dachart[],MATCH(Gebäudedaten[[#This Row],[Dachart]],Dachart[Dachart],0),2),"-")</f>
        <v>-</v>
      </c>
      <c r="R26" s="17"/>
      <c r="S26" s="17"/>
      <c r="T26"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6" s="94"/>
      <c r="V26" s="94"/>
      <c r="W26" s="17"/>
      <c r="X26" s="14"/>
      <c r="Y26" s="14" t="str">
        <f>IFERROR(INDEX(Fassadenfarbe[],MATCH(Gebäudedaten[[#This Row],[Fassadenfarbe]],Fassadenfarbe[Fassadenfarbe],0),2),"-")</f>
        <v>-</v>
      </c>
      <c r="Z26" s="17"/>
      <c r="AA26" s="17"/>
      <c r="AB26" s="17"/>
      <c r="AC26" s="14" t="e">
        <f>INDEX(Fassadenbegrünung1[],MATCH(Gebäudedaten[[#This Row],[Fassadenbegrünung vorhanden?]],Fassadenbegrünung1[Fassadenbegrünung],0),2)</f>
        <v>#N/A</v>
      </c>
      <c r="AD26"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6" s="17"/>
      <c r="AF26" s="94"/>
      <c r="AG26" s="14" t="str">
        <f>IF(Gebäudedaten[[#This Row],[Fensterverschattung '[%']]]&lt;100,"außenliegende Fensterverschattung","-")</f>
        <v>außenliegende Fensterverschattung</v>
      </c>
      <c r="AH26" s="107"/>
      <c r="AI26" s="109" t="s">
        <v>82</v>
      </c>
      <c r="AJ26" s="20"/>
      <c r="AK26" s="14" t="str">
        <f>IFERROR(INDEX(WasserfestigkeitPrüfen[],MATCH(Gebäudedaten[[#This Row],[Ergebnis Starkregengefahrenkarte]],WasserfestigkeitPrüfen[Ergebnis Starkregengefahrenkarte],0),2),"-")</f>
        <v>-</v>
      </c>
      <c r="AL26" s="17"/>
      <c r="AM26" s="14" t="str">
        <f>IFERROR(INDEX(Objektschutz[],MATCH(Gebäudedaten[[#This Row],[Wasserfestigkeit]],Objektschutz[Wasserfestigkeit],0),2),"-")</f>
        <v>-</v>
      </c>
    </row>
    <row r="27" spans="1:39" s="4" customFormat="1" ht="15" customHeight="1" x14ac:dyDescent="0.25">
      <c r="A27" s="16"/>
      <c r="B27" s="50"/>
      <c r="C27" s="17"/>
      <c r="D27" s="17"/>
      <c r="E27"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7" s="94"/>
      <c r="G27" s="94"/>
      <c r="H27" s="99"/>
      <c r="I27" s="103"/>
      <c r="J27" s="104"/>
      <c r="K27" s="104"/>
      <c r="L27" s="96"/>
      <c r="M27" s="94"/>
      <c r="N27" s="97"/>
      <c r="O27" s="98"/>
      <c r="P27" s="94"/>
      <c r="Q27" s="14" t="str">
        <f>IFERROR(INDEX(Dachart[],MATCH(Gebäudedaten[[#This Row],[Dachart]],Dachart[Dachart],0),2),"-")</f>
        <v>-</v>
      </c>
      <c r="R27" s="17"/>
      <c r="S27" s="17"/>
      <c r="T27"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7" s="94"/>
      <c r="V27" s="94"/>
      <c r="W27" s="17"/>
      <c r="X27" s="14"/>
      <c r="Y27" s="14" t="str">
        <f>IFERROR(INDEX(Fassadenfarbe[],MATCH(Gebäudedaten[[#This Row],[Fassadenfarbe]],Fassadenfarbe[Fassadenfarbe],0),2),"-")</f>
        <v>-</v>
      </c>
      <c r="Z27" s="17"/>
      <c r="AA27" s="17"/>
      <c r="AB27" s="17"/>
      <c r="AC27" s="14" t="e">
        <f>INDEX(Fassadenbegrünung1[],MATCH(Gebäudedaten[[#This Row],[Fassadenbegrünung vorhanden?]],Fassadenbegrünung1[Fassadenbegrünung],0),2)</f>
        <v>#N/A</v>
      </c>
      <c r="AD27"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7" s="17"/>
      <c r="AF27" s="94"/>
      <c r="AG27" s="14" t="str">
        <f>IF(Gebäudedaten[[#This Row],[Fensterverschattung '[%']]]&lt;100,"außenliegende Fensterverschattung","-")</f>
        <v>außenliegende Fensterverschattung</v>
      </c>
      <c r="AH27" s="107"/>
      <c r="AI27" s="109" t="s">
        <v>82</v>
      </c>
      <c r="AJ27" s="20"/>
      <c r="AK27" s="14" t="str">
        <f>IFERROR(INDEX(WasserfestigkeitPrüfen[],MATCH(Gebäudedaten[[#This Row],[Ergebnis Starkregengefahrenkarte]],WasserfestigkeitPrüfen[Ergebnis Starkregengefahrenkarte],0),2),"-")</f>
        <v>-</v>
      </c>
      <c r="AL27" s="17"/>
      <c r="AM27" s="14" t="str">
        <f>IFERROR(INDEX(Objektschutz[],MATCH(Gebäudedaten[[#This Row],[Wasserfestigkeit]],Objektschutz[Wasserfestigkeit],0),2),"-")</f>
        <v>-</v>
      </c>
    </row>
    <row r="28" spans="1:39" ht="15" customHeight="1" x14ac:dyDescent="0.25">
      <c r="A28" s="16"/>
      <c r="B28" s="51"/>
      <c r="E28"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8" s="94"/>
      <c r="G28" s="94"/>
      <c r="H28" s="94"/>
      <c r="I28" s="100"/>
      <c r="J28" s="94"/>
      <c r="K28" s="94"/>
      <c r="L28" s="94"/>
      <c r="M28" s="94"/>
      <c r="N28" s="97"/>
      <c r="O28" s="98"/>
      <c r="P28" s="94"/>
      <c r="Q28" s="43" t="str">
        <f>IFERROR(INDEX(Dachart[],MATCH(Gebäudedaten[[#This Row],[Dachart]],Dachart[Dachart],0),2),"-")</f>
        <v>-</v>
      </c>
      <c r="T28"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8" s="94"/>
      <c r="V28" s="94"/>
      <c r="X28" s="43"/>
      <c r="Y28" s="43" t="str">
        <f>IFERROR(INDEX(Fassadenfarbe[],MATCH(Gebäudedaten[[#This Row],[Fassadenfarbe]],Fassadenfarbe[Fassadenfarbe],0),2),"-")</f>
        <v>-</v>
      </c>
      <c r="AC28" s="43" t="e">
        <f>INDEX(Fassadenbegrünung1[],MATCH(Gebäudedaten[[#This Row],[Fassadenbegrünung vorhanden?]],Fassadenbegrünung1[Fassadenbegrünung],0),2)</f>
        <v>#N/A</v>
      </c>
      <c r="AD28"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28" s="94"/>
      <c r="AG28" s="43" t="str">
        <f>IF(Gebäudedaten[[#This Row],[Fensterverschattung '[%']]]&lt;100,"außenliegende Fensterverschattung","-")</f>
        <v>außenliegende Fensterverschattung</v>
      </c>
      <c r="AH28" s="107"/>
      <c r="AI28" s="110"/>
      <c r="AJ28" s="42"/>
      <c r="AK28" s="44" t="str">
        <f>IFERROR(INDEX(WasserfestigkeitPrüfen[],MATCH(Gebäudedaten[[#This Row],[Ergebnis Starkregengefahrenkarte]],WasserfestigkeitPrüfen[Ergebnis Starkregengefahrenkarte],0),2),"-")</f>
        <v>-</v>
      </c>
      <c r="AM28" s="45" t="str">
        <f>IFERROR(INDEX(Objektschutz[],MATCH(Gebäudedaten[[#This Row],[Wasserfestigkeit]],Objektschutz[Wasserfestigkeit],0),2),"-")</f>
        <v>-</v>
      </c>
    </row>
    <row r="29" spans="1:39" ht="15" customHeight="1" x14ac:dyDescent="0.25">
      <c r="A29" s="16"/>
      <c r="B29" s="51"/>
      <c r="E29"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9" s="94"/>
      <c r="G29" s="94"/>
      <c r="H29" s="94"/>
      <c r="I29" s="100"/>
      <c r="J29" s="94"/>
      <c r="K29" s="94"/>
      <c r="L29" s="94"/>
      <c r="M29" s="94"/>
      <c r="N29" s="97"/>
      <c r="O29" s="98"/>
      <c r="P29" s="94"/>
      <c r="Q29" s="43" t="str">
        <f>IFERROR(INDEX(Dachart[],MATCH(Gebäudedaten[[#This Row],[Dachart]],Dachart[Dachart],0),2),"-")</f>
        <v>-</v>
      </c>
      <c r="T29"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9" s="94"/>
      <c r="V29" s="94"/>
      <c r="X29" s="43"/>
      <c r="Y29" s="43" t="str">
        <f>IFERROR(INDEX(Fassadenfarbe[],MATCH(Gebäudedaten[[#This Row],[Fassadenfarbe]],Fassadenfarbe[Fassadenfarbe],0),2),"-")</f>
        <v>-</v>
      </c>
      <c r="AC29" s="43" t="e">
        <f>INDEX(Fassadenbegrünung1[],MATCH(Gebäudedaten[[#This Row],[Fassadenbegrünung vorhanden?]],Fassadenbegrünung1[Fassadenbegrünung],0),2)</f>
        <v>#N/A</v>
      </c>
      <c r="AD29"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29" s="94"/>
      <c r="AG29" s="43" t="str">
        <f>IF(Gebäudedaten[[#This Row],[Fensterverschattung '[%']]]&lt;100,"außenliegende Fensterverschattung","-")</f>
        <v>außenliegende Fensterverschattung</v>
      </c>
      <c r="AH29" s="107"/>
      <c r="AI29" s="110"/>
      <c r="AJ29" s="42"/>
      <c r="AK29" s="44" t="str">
        <f>IFERROR(INDEX(WasserfestigkeitPrüfen[],MATCH(Gebäudedaten[[#This Row],[Ergebnis Starkregengefahrenkarte]],WasserfestigkeitPrüfen[Ergebnis Starkregengefahrenkarte],0),2),"-")</f>
        <v>-</v>
      </c>
      <c r="AM29" s="45" t="str">
        <f>IFERROR(INDEX(Objektschutz[],MATCH(Gebäudedaten[[#This Row],[Wasserfestigkeit]],Objektschutz[Wasserfestigkeit],0),2),"-")</f>
        <v>-</v>
      </c>
    </row>
    <row r="30" spans="1:39" ht="15" customHeight="1" x14ac:dyDescent="0.25">
      <c r="A30" s="16"/>
      <c r="B30" s="51"/>
      <c r="E30"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0" s="94"/>
      <c r="G30" s="94"/>
      <c r="H30" s="94"/>
      <c r="I30" s="100"/>
      <c r="J30" s="94"/>
      <c r="K30" s="94"/>
      <c r="L30" s="94"/>
      <c r="M30" s="94"/>
      <c r="N30" s="97"/>
      <c r="O30" s="98"/>
      <c r="P30" s="94"/>
      <c r="Q30" s="43" t="str">
        <f>IFERROR(INDEX(Dachart[],MATCH(Gebäudedaten[[#This Row],[Dachart]],Dachart[Dachart],0),2),"-")</f>
        <v>-</v>
      </c>
      <c r="T30"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0" s="94"/>
      <c r="V30" s="94"/>
      <c r="X30" s="43"/>
      <c r="Y30" s="43" t="str">
        <f>IFERROR(INDEX(Fassadenfarbe[],MATCH(Gebäudedaten[[#This Row],[Fassadenfarbe]],Fassadenfarbe[Fassadenfarbe],0),2),"-")</f>
        <v>-</v>
      </c>
      <c r="AC30" s="43" t="e">
        <f>INDEX(Fassadenbegrünung1[],MATCH(Gebäudedaten[[#This Row],[Fassadenbegrünung vorhanden?]],Fassadenbegrünung1[Fassadenbegrünung],0),2)</f>
        <v>#N/A</v>
      </c>
      <c r="AD30"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0" s="94"/>
      <c r="AG30" s="43" t="str">
        <f>IF(Gebäudedaten[[#This Row],[Fensterverschattung '[%']]]&lt;100,"außenliegende Fensterverschattung","-")</f>
        <v>außenliegende Fensterverschattung</v>
      </c>
      <c r="AH30" s="107"/>
      <c r="AI30" s="110"/>
      <c r="AJ30" s="42"/>
      <c r="AK30" s="44" t="str">
        <f>IFERROR(INDEX(WasserfestigkeitPrüfen[],MATCH(Gebäudedaten[[#This Row],[Ergebnis Starkregengefahrenkarte]],WasserfestigkeitPrüfen[Ergebnis Starkregengefahrenkarte],0),2),"-")</f>
        <v>-</v>
      </c>
      <c r="AM30" s="45" t="str">
        <f>IFERROR(INDEX(Objektschutz[],MATCH(Gebäudedaten[[#This Row],[Wasserfestigkeit]],Objektschutz[Wasserfestigkeit],0),2),"-")</f>
        <v>-</v>
      </c>
    </row>
    <row r="31" spans="1:39" ht="15" customHeight="1" x14ac:dyDescent="0.25">
      <c r="A31" s="16"/>
      <c r="B31" s="51"/>
      <c r="E31"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1" s="94"/>
      <c r="G31" s="94"/>
      <c r="H31" s="94"/>
      <c r="I31" s="100"/>
      <c r="J31" s="94"/>
      <c r="K31" s="94"/>
      <c r="L31" s="94"/>
      <c r="M31" s="94"/>
      <c r="N31" s="97"/>
      <c r="O31" s="98"/>
      <c r="P31" s="94"/>
      <c r="Q31" s="43" t="str">
        <f>IFERROR(INDEX(Dachart[],MATCH(Gebäudedaten[[#This Row],[Dachart]],Dachart[Dachart],0),2),"-")</f>
        <v>-</v>
      </c>
      <c r="T31"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1" s="94"/>
      <c r="V31" s="94"/>
      <c r="X31" s="43"/>
      <c r="Y31" s="43" t="str">
        <f>IFERROR(INDEX(Fassadenfarbe[],MATCH(Gebäudedaten[[#This Row],[Fassadenfarbe]],Fassadenfarbe[Fassadenfarbe],0),2),"-")</f>
        <v>-</v>
      </c>
      <c r="AC31" s="43" t="e">
        <f>INDEX(Fassadenbegrünung1[],MATCH(Gebäudedaten[[#This Row],[Fassadenbegrünung vorhanden?]],Fassadenbegrünung1[Fassadenbegrünung],0),2)</f>
        <v>#N/A</v>
      </c>
      <c r="AD31"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1" s="94"/>
      <c r="AG31" s="43" t="str">
        <f>IF(Gebäudedaten[[#This Row],[Fensterverschattung '[%']]]&lt;100,"außenliegende Fensterverschattung","-")</f>
        <v>außenliegende Fensterverschattung</v>
      </c>
      <c r="AH31" s="107"/>
      <c r="AI31" s="110"/>
      <c r="AJ31" s="42"/>
      <c r="AK31" s="44" t="str">
        <f>IFERROR(INDEX(WasserfestigkeitPrüfen[],MATCH(Gebäudedaten[[#This Row],[Ergebnis Starkregengefahrenkarte]],WasserfestigkeitPrüfen[Ergebnis Starkregengefahrenkarte],0),2),"-")</f>
        <v>-</v>
      </c>
      <c r="AM31" s="45" t="str">
        <f>IFERROR(INDEX(Objektschutz[],MATCH(Gebäudedaten[[#This Row],[Wasserfestigkeit]],Objektschutz[Wasserfestigkeit],0),2),"-")</f>
        <v>-</v>
      </c>
    </row>
    <row r="32" spans="1:39" ht="15" customHeight="1" x14ac:dyDescent="0.25">
      <c r="A32" s="16"/>
      <c r="B32" s="51"/>
      <c r="E32"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2" s="94"/>
      <c r="G32" s="94"/>
      <c r="H32" s="94"/>
      <c r="I32" s="100"/>
      <c r="J32" s="94"/>
      <c r="K32" s="94"/>
      <c r="L32" s="94"/>
      <c r="M32" s="94"/>
      <c r="N32" s="97"/>
      <c r="O32" s="98"/>
      <c r="P32" s="94"/>
      <c r="Q32" s="43" t="str">
        <f>IFERROR(INDEX(Dachart[],MATCH(Gebäudedaten[[#This Row],[Dachart]],Dachart[Dachart],0),2),"-")</f>
        <v>-</v>
      </c>
      <c r="T32"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2" s="94"/>
      <c r="V32" s="94"/>
      <c r="X32" s="43"/>
      <c r="Y32" s="43" t="str">
        <f>IFERROR(INDEX(Fassadenfarbe[],MATCH(Gebäudedaten[[#This Row],[Fassadenfarbe]],Fassadenfarbe[Fassadenfarbe],0),2),"-")</f>
        <v>-</v>
      </c>
      <c r="AC32" s="43" t="e">
        <f>INDEX(Fassadenbegrünung1[],MATCH(Gebäudedaten[[#This Row],[Fassadenbegrünung vorhanden?]],Fassadenbegrünung1[Fassadenbegrünung],0),2)</f>
        <v>#N/A</v>
      </c>
      <c r="AD32"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2" s="94"/>
      <c r="AG32" s="43" t="str">
        <f>IF(Gebäudedaten[[#This Row],[Fensterverschattung '[%']]]&lt;100,"außenliegende Fensterverschattung","-")</f>
        <v>außenliegende Fensterverschattung</v>
      </c>
      <c r="AH32" s="107"/>
      <c r="AI32" s="110"/>
      <c r="AJ32" s="42"/>
      <c r="AK32" s="44" t="str">
        <f>IFERROR(INDEX(WasserfestigkeitPrüfen[],MATCH(Gebäudedaten[[#This Row],[Ergebnis Starkregengefahrenkarte]],WasserfestigkeitPrüfen[Ergebnis Starkregengefahrenkarte],0),2),"-")</f>
        <v>-</v>
      </c>
      <c r="AM32" s="45" t="str">
        <f>IFERROR(INDEX(Objektschutz[],MATCH(Gebäudedaten[[#This Row],[Wasserfestigkeit]],Objektschutz[Wasserfestigkeit],0),2),"-")</f>
        <v>-</v>
      </c>
    </row>
    <row r="33" spans="1:39" ht="15" customHeight="1" x14ac:dyDescent="0.25">
      <c r="A33" s="16"/>
      <c r="B33" s="51"/>
      <c r="E33"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3" s="94"/>
      <c r="G33" s="94"/>
      <c r="H33" s="94"/>
      <c r="I33" s="100"/>
      <c r="J33" s="94"/>
      <c r="K33" s="94"/>
      <c r="L33" s="94"/>
      <c r="M33" s="94"/>
      <c r="N33" s="97"/>
      <c r="O33" s="98"/>
      <c r="P33" s="94"/>
      <c r="Q33" s="43" t="str">
        <f>IFERROR(INDEX(Dachart[],MATCH(Gebäudedaten[[#This Row],[Dachart]],Dachart[Dachart],0),2),"-")</f>
        <v>-</v>
      </c>
      <c r="T33"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3" s="94"/>
      <c r="V33" s="94"/>
      <c r="X33" s="43"/>
      <c r="Y33" s="43" t="str">
        <f>IFERROR(INDEX(Fassadenfarbe[],MATCH(Gebäudedaten[[#This Row],[Fassadenfarbe]],Fassadenfarbe[Fassadenfarbe],0),2),"-")</f>
        <v>-</v>
      </c>
      <c r="AC33" s="43" t="e">
        <f>INDEX(Fassadenbegrünung1[],MATCH(Gebäudedaten[[#This Row],[Fassadenbegrünung vorhanden?]],Fassadenbegrünung1[Fassadenbegrünung],0),2)</f>
        <v>#N/A</v>
      </c>
      <c r="AD33"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3" s="94"/>
      <c r="AG33" s="43" t="str">
        <f>IF(Gebäudedaten[[#This Row],[Fensterverschattung '[%']]]&lt;100,"außenliegende Fensterverschattung","-")</f>
        <v>außenliegende Fensterverschattung</v>
      </c>
      <c r="AH33" s="107"/>
      <c r="AI33" s="110"/>
      <c r="AJ33" s="42"/>
      <c r="AK33" s="44" t="str">
        <f>IFERROR(INDEX(WasserfestigkeitPrüfen[],MATCH(Gebäudedaten[[#This Row],[Ergebnis Starkregengefahrenkarte]],WasserfestigkeitPrüfen[Ergebnis Starkregengefahrenkarte],0),2),"-")</f>
        <v>-</v>
      </c>
      <c r="AM33" s="45" t="str">
        <f>IFERROR(INDEX(Objektschutz[],MATCH(Gebäudedaten[[#This Row],[Wasserfestigkeit]],Objektschutz[Wasserfestigkeit],0),2),"-")</f>
        <v>-</v>
      </c>
    </row>
    <row r="34" spans="1:39" ht="15" customHeight="1" x14ac:dyDescent="0.25">
      <c r="A34" s="16"/>
      <c r="B34" s="51"/>
      <c r="E34"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4" s="94"/>
      <c r="G34" s="94"/>
      <c r="H34" s="94"/>
      <c r="I34" s="100"/>
      <c r="J34" s="94"/>
      <c r="K34" s="94"/>
      <c r="L34" s="94"/>
      <c r="M34" s="94"/>
      <c r="N34" s="97"/>
      <c r="O34" s="98"/>
      <c r="P34" s="94"/>
      <c r="Q34" s="43" t="str">
        <f>IFERROR(INDEX(Dachart[],MATCH(Gebäudedaten[[#This Row],[Dachart]],Dachart[Dachart],0),2),"-")</f>
        <v>-</v>
      </c>
      <c r="T34"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4" s="94"/>
      <c r="V34" s="94"/>
      <c r="X34" s="43"/>
      <c r="Y34" s="43" t="str">
        <f>IFERROR(INDEX(Fassadenfarbe[],MATCH(Gebäudedaten[[#This Row],[Fassadenfarbe]],Fassadenfarbe[Fassadenfarbe],0),2),"-")</f>
        <v>-</v>
      </c>
      <c r="AC34" s="43" t="e">
        <f>INDEX(Fassadenbegrünung1[],MATCH(Gebäudedaten[[#This Row],[Fassadenbegrünung vorhanden?]],Fassadenbegrünung1[Fassadenbegrünung],0),2)</f>
        <v>#N/A</v>
      </c>
      <c r="AD34"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4" s="94"/>
      <c r="AG34" s="43" t="str">
        <f>IF(Gebäudedaten[[#This Row],[Fensterverschattung '[%']]]&lt;100,"außenliegende Fensterverschattung","-")</f>
        <v>außenliegende Fensterverschattung</v>
      </c>
      <c r="AH34" s="107"/>
      <c r="AI34" s="110"/>
      <c r="AJ34" s="42"/>
      <c r="AK34" s="44" t="str">
        <f>IFERROR(INDEX(WasserfestigkeitPrüfen[],MATCH(Gebäudedaten[[#This Row],[Ergebnis Starkregengefahrenkarte]],WasserfestigkeitPrüfen[Ergebnis Starkregengefahrenkarte],0),2),"-")</f>
        <v>-</v>
      </c>
      <c r="AM34" s="45" t="str">
        <f>IFERROR(INDEX(Objektschutz[],MATCH(Gebäudedaten[[#This Row],[Wasserfestigkeit]],Objektschutz[Wasserfestigkeit],0),2),"-")</f>
        <v>-</v>
      </c>
    </row>
    <row r="35" spans="1:39" s="1" customFormat="1" ht="12" customHeight="1" x14ac:dyDescent="0.25">
      <c r="A35" s="16"/>
      <c r="B35" s="51"/>
      <c r="C35" s="40"/>
      <c r="D35" s="40"/>
      <c r="E35"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5" s="94"/>
      <c r="G35" s="94"/>
      <c r="H35" s="94"/>
      <c r="I35" s="100"/>
      <c r="J35" s="94"/>
      <c r="K35" s="94"/>
      <c r="L35" s="94"/>
      <c r="M35" s="94"/>
      <c r="N35" s="97"/>
      <c r="O35" s="98"/>
      <c r="P35" s="94"/>
      <c r="Q35" s="43" t="str">
        <f>IFERROR(INDEX(Dachart[],MATCH(Gebäudedaten[[#This Row],[Dachart]],Dachart[Dachart],0),2),"-")</f>
        <v>-</v>
      </c>
      <c r="R35" s="40"/>
      <c r="S35" s="40"/>
      <c r="T35"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5" s="94"/>
      <c r="V35" s="94"/>
      <c r="W35" s="40"/>
      <c r="X35" s="43"/>
      <c r="Y35" s="43" t="str">
        <f>IFERROR(INDEX(Fassadenfarbe[],MATCH(Gebäudedaten[[#This Row],[Fassadenfarbe]],Fassadenfarbe[Fassadenfarbe],0),2),"-")</f>
        <v>-</v>
      </c>
      <c r="Z35" s="40"/>
      <c r="AA35" s="40"/>
      <c r="AB35" s="40"/>
      <c r="AC35" s="43" t="e">
        <f>INDEX(Fassadenbegrünung1[],MATCH(Gebäudedaten[[#This Row],[Fassadenbegrünung vorhanden?]],Fassadenbegrünung1[Fassadenbegrünung],0),2)</f>
        <v>#N/A</v>
      </c>
      <c r="AD35"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35" s="40"/>
      <c r="AF35" s="94"/>
      <c r="AG35" s="43" t="str">
        <f>IF(Gebäudedaten[[#This Row],[Fensterverschattung '[%']]]&lt;100,"außenliegende Fensterverschattung","-")</f>
        <v>außenliegende Fensterverschattung</v>
      </c>
      <c r="AH35" s="107"/>
      <c r="AI35" s="110"/>
      <c r="AJ35" s="42"/>
      <c r="AK35" s="44" t="str">
        <f>IFERROR(INDEX(WasserfestigkeitPrüfen[],MATCH(Gebäudedaten[[#This Row],[Ergebnis Starkregengefahrenkarte]],WasserfestigkeitPrüfen[Ergebnis Starkregengefahrenkarte],0),2),"-")</f>
        <v>-</v>
      </c>
      <c r="AL35" s="40"/>
      <c r="AM35" s="45" t="str">
        <f>IFERROR(INDEX(Objektschutz[],MATCH(Gebäudedaten[[#This Row],[Wasserfestigkeit]],Objektschutz[Wasserfestigkeit],0),2),"-")</f>
        <v>-</v>
      </c>
    </row>
    <row r="36" spans="1:39" ht="15" customHeight="1" x14ac:dyDescent="0.25">
      <c r="A36" s="16"/>
      <c r="B36" s="51"/>
      <c r="E36"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6" s="94"/>
      <c r="G36" s="94"/>
      <c r="H36" s="94"/>
      <c r="I36" s="100"/>
      <c r="J36" s="94"/>
      <c r="K36" s="94"/>
      <c r="L36" s="94"/>
      <c r="M36" s="94"/>
      <c r="N36" s="97"/>
      <c r="O36" s="98"/>
      <c r="P36" s="94"/>
      <c r="Q36" s="43" t="str">
        <f>IFERROR(INDEX(Dachart[],MATCH(Gebäudedaten[[#This Row],[Dachart]],Dachart[Dachart],0),2),"-")</f>
        <v>-</v>
      </c>
      <c r="T36"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6" s="94"/>
      <c r="V36" s="94"/>
      <c r="X36" s="43"/>
      <c r="Y36" s="43" t="str">
        <f>IFERROR(INDEX(Fassadenfarbe[],MATCH(Gebäudedaten[[#This Row],[Fassadenfarbe]],Fassadenfarbe[Fassadenfarbe],0),2),"-")</f>
        <v>-</v>
      </c>
      <c r="AC36" s="43" t="e">
        <f>INDEX(Fassadenbegrünung1[],MATCH(Gebäudedaten[[#This Row],[Fassadenbegrünung vorhanden?]],Fassadenbegrünung1[Fassadenbegrünung],0),2)</f>
        <v>#N/A</v>
      </c>
      <c r="AD36"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6" s="94"/>
      <c r="AG36" s="43" t="str">
        <f>IF(Gebäudedaten[[#This Row],[Fensterverschattung '[%']]]&lt;100,"außenliegende Fensterverschattung","-")</f>
        <v>außenliegende Fensterverschattung</v>
      </c>
      <c r="AH36" s="107"/>
      <c r="AI36" s="110"/>
      <c r="AJ36" s="42"/>
      <c r="AK36" s="44" t="str">
        <f>IFERROR(INDEX(WasserfestigkeitPrüfen[],MATCH(Gebäudedaten[[#This Row],[Ergebnis Starkregengefahrenkarte]],WasserfestigkeitPrüfen[Ergebnis Starkregengefahrenkarte],0),2),"-")</f>
        <v>-</v>
      </c>
      <c r="AM36" s="45" t="str">
        <f>IFERROR(INDEX(Objektschutz[],MATCH(Gebäudedaten[[#This Row],[Wasserfestigkeit]],Objektschutz[Wasserfestigkeit],0),2),"-")</f>
        <v>-</v>
      </c>
    </row>
    <row r="37" spans="1:39" ht="13.5" customHeight="1" x14ac:dyDescent="0.25">
      <c r="A37" s="16"/>
      <c r="B37" s="51"/>
      <c r="E37"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7" s="94"/>
      <c r="G37" s="94"/>
      <c r="H37" s="94"/>
      <c r="I37" s="100"/>
      <c r="J37" s="94"/>
      <c r="K37" s="94"/>
      <c r="L37" s="94"/>
      <c r="M37" s="94"/>
      <c r="N37" s="97"/>
      <c r="O37" s="98"/>
      <c r="P37" s="94"/>
      <c r="Q37" s="43" t="str">
        <f>IFERROR(INDEX(Dachart[],MATCH(Gebäudedaten[[#This Row],[Dachart]],Dachart[Dachart],0),2),"-")</f>
        <v>-</v>
      </c>
      <c r="T37"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7" s="94"/>
      <c r="V37" s="94"/>
      <c r="X37" s="43"/>
      <c r="Y37" s="43" t="str">
        <f>IFERROR(INDEX(Fassadenfarbe[],MATCH(Gebäudedaten[[#This Row],[Fassadenfarbe]],Fassadenfarbe[Fassadenfarbe],0),2),"-")</f>
        <v>-</v>
      </c>
      <c r="AC37" s="43" t="e">
        <f>INDEX(Fassadenbegrünung1[],MATCH(Gebäudedaten[[#This Row],[Fassadenbegrünung vorhanden?]],Fassadenbegrünung1[Fassadenbegrünung],0),2)</f>
        <v>#N/A</v>
      </c>
      <c r="AD37"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7" s="94"/>
      <c r="AG37" s="43" t="str">
        <f>IF(Gebäudedaten[[#This Row],[Fensterverschattung '[%']]]&lt;100,"außenliegende Fensterverschattung","-")</f>
        <v>außenliegende Fensterverschattung</v>
      </c>
      <c r="AH37" s="107"/>
      <c r="AI37" s="110"/>
      <c r="AJ37" s="42"/>
      <c r="AK37" s="44" t="str">
        <f>IFERROR(INDEX(WasserfestigkeitPrüfen[],MATCH(Gebäudedaten[[#This Row],[Ergebnis Starkregengefahrenkarte]],WasserfestigkeitPrüfen[Ergebnis Starkregengefahrenkarte],0),2),"-")</f>
        <v>-</v>
      </c>
      <c r="AM37" s="45" t="str">
        <f>IFERROR(INDEX(Objektschutz[],MATCH(Gebäudedaten[[#This Row],[Wasserfestigkeit]],Objektschutz[Wasserfestigkeit],0),2),"-")</f>
        <v>-</v>
      </c>
    </row>
    <row r="38" spans="1:39" ht="14" customHeight="1" x14ac:dyDescent="0.25">
      <c r="A38" s="16"/>
      <c r="B38" s="51"/>
      <c r="E38"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8" s="94"/>
      <c r="G38" s="94"/>
      <c r="H38" s="94"/>
      <c r="I38" s="100"/>
      <c r="J38" s="94"/>
      <c r="K38" s="94"/>
      <c r="L38" s="94"/>
      <c r="M38" s="94"/>
      <c r="N38" s="97"/>
      <c r="O38" s="98"/>
      <c r="P38" s="94"/>
      <c r="Q38" s="43" t="str">
        <f>IFERROR(INDEX(Dachart[],MATCH(Gebäudedaten[[#This Row],[Dachart]],Dachart[Dachart],0),2),"-")</f>
        <v>-</v>
      </c>
      <c r="T38"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8" s="94"/>
      <c r="V38" s="94"/>
      <c r="X38" s="43"/>
      <c r="Y38" s="43" t="str">
        <f>IFERROR(INDEX(Fassadenfarbe[],MATCH(Gebäudedaten[[#This Row],[Fassadenfarbe]],Fassadenfarbe[Fassadenfarbe],0),2),"-")</f>
        <v>-</v>
      </c>
      <c r="AC38" s="43" t="e">
        <f>INDEX(Fassadenbegrünung1[],MATCH(Gebäudedaten[[#This Row],[Fassadenbegrünung vorhanden?]],Fassadenbegrünung1[Fassadenbegrünung],0),2)</f>
        <v>#N/A</v>
      </c>
      <c r="AD38"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8" s="94"/>
      <c r="AG38" s="43" t="str">
        <f>IF(Gebäudedaten[[#This Row],[Fensterverschattung '[%']]]&lt;100,"außenliegende Fensterverschattung","-")</f>
        <v>außenliegende Fensterverschattung</v>
      </c>
      <c r="AH38" s="107"/>
      <c r="AI38" s="110"/>
      <c r="AJ38" s="42"/>
      <c r="AK38" s="44" t="str">
        <f>IFERROR(INDEX(WasserfestigkeitPrüfen[],MATCH(Gebäudedaten[[#This Row],[Ergebnis Starkregengefahrenkarte]],WasserfestigkeitPrüfen[Ergebnis Starkregengefahrenkarte],0),2),"-")</f>
        <v>-</v>
      </c>
      <c r="AM38" s="45" t="str">
        <f>IFERROR(INDEX(Objektschutz[],MATCH(Gebäudedaten[[#This Row],[Wasserfestigkeit]],Objektschutz[Wasserfestigkeit],0),2),"-")</f>
        <v>-</v>
      </c>
    </row>
    <row r="39" spans="1:39" ht="15" customHeight="1" x14ac:dyDescent="0.25">
      <c r="A39" s="16"/>
      <c r="B39" s="51"/>
      <c r="E39"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9" s="94"/>
      <c r="G39" s="94"/>
      <c r="H39" s="94"/>
      <c r="I39" s="100"/>
      <c r="J39" s="94"/>
      <c r="K39" s="94"/>
      <c r="L39" s="94"/>
      <c r="M39" s="94"/>
      <c r="N39" s="97"/>
      <c r="O39" s="98"/>
      <c r="P39" s="94"/>
      <c r="Q39" s="43" t="str">
        <f>IFERROR(INDEX(Dachart[],MATCH(Gebäudedaten[[#This Row],[Dachart]],Dachart[Dachart],0),2),"-")</f>
        <v>-</v>
      </c>
      <c r="T39"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9" s="94"/>
      <c r="V39" s="94"/>
      <c r="X39" s="43"/>
      <c r="Y39" s="43" t="str">
        <f>IFERROR(INDEX(Fassadenfarbe[],MATCH(Gebäudedaten[[#This Row],[Fassadenfarbe]],Fassadenfarbe[Fassadenfarbe],0),2),"-")</f>
        <v>-</v>
      </c>
      <c r="AC39" s="43" t="e">
        <f>INDEX(Fassadenbegrünung1[],MATCH(Gebäudedaten[[#This Row],[Fassadenbegrünung vorhanden?]],Fassadenbegrünung1[Fassadenbegrünung],0),2)</f>
        <v>#N/A</v>
      </c>
      <c r="AD39"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9" s="94"/>
      <c r="AG39" s="43" t="str">
        <f>IF(Gebäudedaten[[#This Row],[Fensterverschattung '[%']]]&lt;100,"außenliegende Fensterverschattung","-")</f>
        <v>außenliegende Fensterverschattung</v>
      </c>
      <c r="AH39" s="107"/>
      <c r="AI39" s="110"/>
      <c r="AJ39" s="42"/>
      <c r="AK39" s="44" t="str">
        <f>IFERROR(INDEX(WasserfestigkeitPrüfen[],MATCH(Gebäudedaten[[#This Row],[Ergebnis Starkregengefahrenkarte]],WasserfestigkeitPrüfen[Ergebnis Starkregengefahrenkarte],0),2),"-")</f>
        <v>-</v>
      </c>
      <c r="AM39" s="45" t="str">
        <f>IFERROR(INDEX(Objektschutz[],MATCH(Gebäudedaten[[#This Row],[Wasserfestigkeit]],Objektschutz[Wasserfestigkeit],0),2),"-")</f>
        <v>-</v>
      </c>
    </row>
    <row r="40" spans="1:39" ht="19.5" customHeight="1" x14ac:dyDescent="0.25">
      <c r="A40" s="16"/>
      <c r="B40" s="51"/>
      <c r="E40"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0" s="94"/>
      <c r="G40" s="94"/>
      <c r="H40" s="94"/>
      <c r="I40" s="100"/>
      <c r="J40" s="94"/>
      <c r="K40" s="94"/>
      <c r="L40" s="94"/>
      <c r="M40" s="94"/>
      <c r="N40" s="97"/>
      <c r="O40" s="98"/>
      <c r="P40" s="94"/>
      <c r="Q40" s="43" t="str">
        <f>IFERROR(INDEX(Dachart[],MATCH(Gebäudedaten[[#This Row],[Dachart]],Dachart[Dachart],0),2),"-")</f>
        <v>-</v>
      </c>
      <c r="T40"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0" s="94"/>
      <c r="V40" s="94"/>
      <c r="X40" s="43"/>
      <c r="Y40" s="43" t="str">
        <f>IFERROR(INDEX(Fassadenfarbe[],MATCH(Gebäudedaten[[#This Row],[Fassadenfarbe]],Fassadenfarbe[Fassadenfarbe],0),2),"-")</f>
        <v>-</v>
      </c>
      <c r="AC40" s="43" t="e">
        <f>INDEX(Fassadenbegrünung1[],MATCH(Gebäudedaten[[#This Row],[Fassadenbegrünung vorhanden?]],Fassadenbegrünung1[Fassadenbegrünung],0),2)</f>
        <v>#N/A</v>
      </c>
      <c r="AD40"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0" s="94"/>
      <c r="AG40" s="43" t="str">
        <f>IF(Gebäudedaten[[#This Row],[Fensterverschattung '[%']]]&lt;100,"außenliegende Fensterverschattung","-")</f>
        <v>außenliegende Fensterverschattung</v>
      </c>
      <c r="AH40" s="107"/>
      <c r="AI40" s="110"/>
      <c r="AJ40" s="42"/>
      <c r="AK40" s="44" t="str">
        <f>IFERROR(INDEX(WasserfestigkeitPrüfen[],MATCH(Gebäudedaten[[#This Row],[Ergebnis Starkregengefahrenkarte]],WasserfestigkeitPrüfen[Ergebnis Starkregengefahrenkarte],0),2),"-")</f>
        <v>-</v>
      </c>
      <c r="AM40" s="45" t="str">
        <f>IFERROR(INDEX(Objektschutz[],MATCH(Gebäudedaten[[#This Row],[Wasserfestigkeit]],Objektschutz[Wasserfestigkeit],0),2),"-")</f>
        <v>-</v>
      </c>
    </row>
    <row r="41" spans="1:39" ht="23.5" customHeight="1" x14ac:dyDescent="0.25">
      <c r="A41" s="16"/>
      <c r="B41" s="51"/>
      <c r="E41"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1" s="94"/>
      <c r="G41" s="94"/>
      <c r="H41" s="94"/>
      <c r="I41" s="100"/>
      <c r="J41" s="94"/>
      <c r="K41" s="94"/>
      <c r="L41" s="94"/>
      <c r="M41" s="94"/>
      <c r="N41" s="97"/>
      <c r="O41" s="98"/>
      <c r="P41" s="94"/>
      <c r="Q41" s="43" t="str">
        <f>IFERROR(INDEX(Dachart[],MATCH(Gebäudedaten[[#This Row],[Dachart]],Dachart[Dachart],0),2),"-")</f>
        <v>-</v>
      </c>
      <c r="T41"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1" s="94"/>
      <c r="V41" s="94"/>
      <c r="X41" s="43"/>
      <c r="Y41" s="43" t="str">
        <f>IFERROR(INDEX(Fassadenfarbe[],MATCH(Gebäudedaten[[#This Row],[Fassadenfarbe]],Fassadenfarbe[Fassadenfarbe],0),2),"-")</f>
        <v>-</v>
      </c>
      <c r="AC41" s="43" t="e">
        <f>INDEX(Fassadenbegrünung1[],MATCH(Gebäudedaten[[#This Row],[Fassadenbegrünung vorhanden?]],Fassadenbegrünung1[Fassadenbegrünung],0),2)</f>
        <v>#N/A</v>
      </c>
      <c r="AD41"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1" s="94"/>
      <c r="AG41" s="43" t="str">
        <f>IF(Gebäudedaten[[#This Row],[Fensterverschattung '[%']]]&lt;100,"außenliegende Fensterverschattung","-")</f>
        <v>außenliegende Fensterverschattung</v>
      </c>
      <c r="AH41" s="107"/>
      <c r="AI41" s="110"/>
      <c r="AJ41" s="42"/>
      <c r="AK41" s="44" t="str">
        <f>IFERROR(INDEX(WasserfestigkeitPrüfen[],MATCH(Gebäudedaten[[#This Row],[Ergebnis Starkregengefahrenkarte]],WasserfestigkeitPrüfen[Ergebnis Starkregengefahrenkarte],0),2),"-")</f>
        <v>-</v>
      </c>
      <c r="AM41" s="45" t="str">
        <f>IFERROR(INDEX(Objektschutz[],MATCH(Gebäudedaten[[#This Row],[Wasserfestigkeit]],Objektschutz[Wasserfestigkeit],0),2),"-")</f>
        <v>-</v>
      </c>
    </row>
    <row r="42" spans="1:39" s="1" customFormat="1" ht="20.5" customHeight="1" x14ac:dyDescent="0.25">
      <c r="A42" s="16"/>
      <c r="B42" s="51"/>
      <c r="C42" s="40"/>
      <c r="D42" s="40"/>
      <c r="E42"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2" s="94"/>
      <c r="G42" s="94"/>
      <c r="H42" s="94"/>
      <c r="I42" s="100"/>
      <c r="J42" s="94"/>
      <c r="K42" s="94"/>
      <c r="L42" s="94"/>
      <c r="M42" s="94"/>
      <c r="N42" s="97"/>
      <c r="O42" s="98"/>
      <c r="P42" s="94"/>
      <c r="Q42" s="43" t="str">
        <f>IFERROR(INDEX(Dachart[],MATCH(Gebäudedaten[[#This Row],[Dachart]],Dachart[Dachart],0),2),"-")</f>
        <v>-</v>
      </c>
      <c r="R42" s="40"/>
      <c r="S42" s="40"/>
      <c r="T42"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2" s="94"/>
      <c r="V42" s="94"/>
      <c r="W42" s="40"/>
      <c r="X42" s="43"/>
      <c r="Y42" s="43" t="str">
        <f>IFERROR(INDEX(Fassadenfarbe[],MATCH(Gebäudedaten[[#This Row],[Fassadenfarbe]],Fassadenfarbe[Fassadenfarbe],0),2),"-")</f>
        <v>-</v>
      </c>
      <c r="Z42" s="40"/>
      <c r="AA42" s="40"/>
      <c r="AB42" s="40"/>
      <c r="AC42" s="43" t="e">
        <f>INDEX(Fassadenbegrünung1[],MATCH(Gebäudedaten[[#This Row],[Fassadenbegrünung vorhanden?]],Fassadenbegrünung1[Fassadenbegrünung],0),2)</f>
        <v>#N/A</v>
      </c>
      <c r="AD42"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2" s="40"/>
      <c r="AF42" s="94"/>
      <c r="AG42" s="43" t="str">
        <f>IF(Gebäudedaten[[#This Row],[Fensterverschattung '[%']]]&lt;100,"außenliegende Fensterverschattung","-")</f>
        <v>außenliegende Fensterverschattung</v>
      </c>
      <c r="AH42" s="107"/>
      <c r="AI42" s="110"/>
      <c r="AJ42" s="42"/>
      <c r="AK42" s="44" t="str">
        <f>IFERROR(INDEX(WasserfestigkeitPrüfen[],MATCH(Gebäudedaten[[#This Row],[Ergebnis Starkregengefahrenkarte]],WasserfestigkeitPrüfen[Ergebnis Starkregengefahrenkarte],0),2),"-")</f>
        <v>-</v>
      </c>
      <c r="AL42" s="40"/>
      <c r="AM42" s="45" t="str">
        <f>IFERROR(INDEX(Objektschutz[],MATCH(Gebäudedaten[[#This Row],[Wasserfestigkeit]],Objektschutz[Wasserfestigkeit],0),2),"-")</f>
        <v>-</v>
      </c>
    </row>
    <row r="43" spans="1:39" ht="26.5" customHeight="1" x14ac:dyDescent="0.25">
      <c r="A43" s="16"/>
      <c r="B43" s="51"/>
      <c r="E43"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3" s="94"/>
      <c r="G43" s="94"/>
      <c r="H43" s="94"/>
      <c r="I43" s="100"/>
      <c r="J43" s="94"/>
      <c r="K43" s="94"/>
      <c r="L43" s="94"/>
      <c r="M43" s="94"/>
      <c r="N43" s="97"/>
      <c r="O43" s="98"/>
      <c r="P43" s="94"/>
      <c r="Q43" s="43" t="str">
        <f>IFERROR(INDEX(Dachart[],MATCH(Gebäudedaten[[#This Row],[Dachart]],Dachart[Dachart],0),2),"-")</f>
        <v>-</v>
      </c>
      <c r="T43"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3" s="94"/>
      <c r="V43" s="94"/>
      <c r="X43" s="43"/>
      <c r="Y43" s="43" t="str">
        <f>IFERROR(INDEX(Fassadenfarbe[],MATCH(Gebäudedaten[[#This Row],[Fassadenfarbe]],Fassadenfarbe[Fassadenfarbe],0),2),"-")</f>
        <v>-</v>
      </c>
      <c r="AC43" s="43" t="e">
        <f>INDEX(Fassadenbegrünung1[],MATCH(Gebäudedaten[[#This Row],[Fassadenbegrünung vorhanden?]],Fassadenbegrünung1[Fassadenbegrünung],0),2)</f>
        <v>#N/A</v>
      </c>
      <c r="AD43"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3" s="94"/>
      <c r="AG43" s="43" t="str">
        <f>IF(Gebäudedaten[[#This Row],[Fensterverschattung '[%']]]&lt;100,"außenliegende Fensterverschattung","-")</f>
        <v>außenliegende Fensterverschattung</v>
      </c>
      <c r="AH43" s="107"/>
      <c r="AI43" s="110"/>
      <c r="AJ43" s="42"/>
      <c r="AK43" s="44" t="str">
        <f>IFERROR(INDEX(WasserfestigkeitPrüfen[],MATCH(Gebäudedaten[[#This Row],[Ergebnis Starkregengefahrenkarte]],WasserfestigkeitPrüfen[Ergebnis Starkregengefahrenkarte],0),2),"-")</f>
        <v>-</v>
      </c>
      <c r="AM43" s="45" t="str">
        <f>IFERROR(INDEX(Objektschutz[],MATCH(Gebäudedaten[[#This Row],[Wasserfestigkeit]],Objektschutz[Wasserfestigkeit],0),2),"-")</f>
        <v>-</v>
      </c>
    </row>
    <row r="44" spans="1:39" ht="22.5" customHeight="1" x14ac:dyDescent="0.25">
      <c r="A44" s="16"/>
      <c r="B44" s="51"/>
      <c r="E44"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4" s="94"/>
      <c r="G44" s="94"/>
      <c r="H44" s="94"/>
      <c r="I44" s="100"/>
      <c r="J44" s="94"/>
      <c r="K44" s="94"/>
      <c r="L44" s="94"/>
      <c r="M44" s="94"/>
      <c r="N44" s="97"/>
      <c r="O44" s="98"/>
      <c r="P44" s="94"/>
      <c r="Q44" s="43" t="str">
        <f>IFERROR(INDEX(Dachart[],MATCH(Gebäudedaten[[#This Row],[Dachart]],Dachart[Dachart],0),2),"-")</f>
        <v>-</v>
      </c>
      <c r="T44"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4" s="94"/>
      <c r="V44" s="94"/>
      <c r="X44" s="43"/>
      <c r="Y44" s="43" t="str">
        <f>IFERROR(INDEX(Fassadenfarbe[],MATCH(Gebäudedaten[[#This Row],[Fassadenfarbe]],Fassadenfarbe[Fassadenfarbe],0),2),"-")</f>
        <v>-</v>
      </c>
      <c r="AC44" s="43" t="e">
        <f>INDEX(Fassadenbegrünung1[],MATCH(Gebäudedaten[[#This Row],[Fassadenbegrünung vorhanden?]],Fassadenbegrünung1[Fassadenbegrünung],0),2)</f>
        <v>#N/A</v>
      </c>
      <c r="AD44"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4" s="94"/>
      <c r="AG44" s="43" t="str">
        <f>IF(Gebäudedaten[[#This Row],[Fensterverschattung '[%']]]&lt;100,"außenliegende Fensterverschattung","-")</f>
        <v>außenliegende Fensterverschattung</v>
      </c>
      <c r="AH44" s="107"/>
      <c r="AI44" s="110"/>
      <c r="AJ44" s="42"/>
      <c r="AK44" s="44" t="str">
        <f>IFERROR(INDEX(WasserfestigkeitPrüfen[],MATCH(Gebäudedaten[[#This Row],[Ergebnis Starkregengefahrenkarte]],WasserfestigkeitPrüfen[Ergebnis Starkregengefahrenkarte],0),2),"-")</f>
        <v>-</v>
      </c>
      <c r="AM44" s="45" t="str">
        <f>IFERROR(INDEX(Objektschutz[],MATCH(Gebäudedaten[[#This Row],[Wasserfestigkeit]],Objektschutz[Wasserfestigkeit],0),2),"-")</f>
        <v>-</v>
      </c>
    </row>
    <row r="45" spans="1:39" s="1" customFormat="1" ht="15.5" customHeight="1" x14ac:dyDescent="0.25">
      <c r="A45" s="16"/>
      <c r="B45" s="51"/>
      <c r="C45" s="40"/>
      <c r="D45" s="40"/>
      <c r="E45"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5" s="94"/>
      <c r="G45" s="94"/>
      <c r="H45" s="94"/>
      <c r="I45" s="100"/>
      <c r="J45" s="94"/>
      <c r="K45" s="94"/>
      <c r="L45" s="94"/>
      <c r="M45" s="94"/>
      <c r="N45" s="97"/>
      <c r="O45" s="98"/>
      <c r="P45" s="94"/>
      <c r="Q45" s="43" t="str">
        <f>IFERROR(INDEX(Dachart[],MATCH(Gebäudedaten[[#This Row],[Dachart]],Dachart[Dachart],0),2),"-")</f>
        <v>-</v>
      </c>
      <c r="R45" s="40"/>
      <c r="S45" s="40"/>
      <c r="T45"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5" s="94"/>
      <c r="V45" s="94"/>
      <c r="W45" s="40"/>
      <c r="X45" s="43"/>
      <c r="Y45" s="43" t="str">
        <f>IFERROR(INDEX(Fassadenfarbe[],MATCH(Gebäudedaten[[#This Row],[Fassadenfarbe]],Fassadenfarbe[Fassadenfarbe],0),2),"-")</f>
        <v>-</v>
      </c>
      <c r="Z45" s="40"/>
      <c r="AA45" s="40"/>
      <c r="AB45" s="40"/>
      <c r="AC45" s="43" t="e">
        <f>INDEX(Fassadenbegrünung1[],MATCH(Gebäudedaten[[#This Row],[Fassadenbegrünung vorhanden?]],Fassadenbegrünung1[Fassadenbegrünung],0),2)</f>
        <v>#N/A</v>
      </c>
      <c r="AD45"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5" s="40"/>
      <c r="AF45" s="94"/>
      <c r="AG45" s="43" t="str">
        <f>IF(Gebäudedaten[[#This Row],[Fensterverschattung '[%']]]&lt;100,"außenliegende Fensterverschattung","-")</f>
        <v>außenliegende Fensterverschattung</v>
      </c>
      <c r="AH45" s="107"/>
      <c r="AI45" s="110"/>
      <c r="AJ45" s="42"/>
      <c r="AK45" s="44" t="str">
        <f>IFERROR(INDEX(WasserfestigkeitPrüfen[],MATCH(Gebäudedaten[[#This Row],[Ergebnis Starkregengefahrenkarte]],WasserfestigkeitPrüfen[Ergebnis Starkregengefahrenkarte],0),2),"-")</f>
        <v>-</v>
      </c>
      <c r="AL45" s="40"/>
      <c r="AM45" s="45" t="str">
        <f>IFERROR(INDEX(Objektschutz[],MATCH(Gebäudedaten[[#This Row],[Wasserfestigkeit]],Objektschutz[Wasserfestigkeit],0),2),"-")</f>
        <v>-</v>
      </c>
    </row>
    <row r="46" spans="1:39" ht="15" customHeight="1" x14ac:dyDescent="0.25">
      <c r="A46" s="16"/>
      <c r="B46" s="51"/>
      <c r="E46"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6" s="94"/>
      <c r="G46" s="94"/>
      <c r="H46" s="94"/>
      <c r="I46" s="100"/>
      <c r="J46" s="94"/>
      <c r="K46" s="94"/>
      <c r="L46" s="94"/>
      <c r="M46" s="94"/>
      <c r="N46" s="97"/>
      <c r="O46" s="98"/>
      <c r="P46" s="94"/>
      <c r="Q46" s="43" t="str">
        <f>IFERROR(INDEX(Dachart[],MATCH(Gebäudedaten[[#This Row],[Dachart]],Dachart[Dachart],0),2),"-")</f>
        <v>-</v>
      </c>
      <c r="T46"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6" s="94"/>
      <c r="V46" s="94"/>
      <c r="X46" s="43"/>
      <c r="Y46" s="43" t="str">
        <f>IFERROR(INDEX(Fassadenfarbe[],MATCH(Gebäudedaten[[#This Row],[Fassadenfarbe]],Fassadenfarbe[Fassadenfarbe],0),2),"-")</f>
        <v>-</v>
      </c>
      <c r="AC46" s="43" t="e">
        <f>INDEX(Fassadenbegrünung1[],MATCH(Gebäudedaten[[#This Row],[Fassadenbegrünung vorhanden?]],Fassadenbegrünung1[Fassadenbegrünung],0),2)</f>
        <v>#N/A</v>
      </c>
      <c r="AD46"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6" s="94"/>
      <c r="AG46" s="43" t="str">
        <f>IF(Gebäudedaten[[#This Row],[Fensterverschattung '[%']]]&lt;100,"außenliegende Fensterverschattung","-")</f>
        <v>außenliegende Fensterverschattung</v>
      </c>
      <c r="AH46" s="107"/>
      <c r="AI46" s="110"/>
      <c r="AJ46" s="42"/>
      <c r="AK46" s="44" t="str">
        <f>IFERROR(INDEX(WasserfestigkeitPrüfen[],MATCH(Gebäudedaten[[#This Row],[Ergebnis Starkregengefahrenkarte]],WasserfestigkeitPrüfen[Ergebnis Starkregengefahrenkarte],0),2),"-")</f>
        <v>-</v>
      </c>
      <c r="AM46" s="45" t="str">
        <f>IFERROR(INDEX(Objektschutz[],MATCH(Gebäudedaten[[#This Row],[Wasserfestigkeit]],Objektschutz[Wasserfestigkeit],0),2),"-")</f>
        <v>-</v>
      </c>
    </row>
    <row r="47" spans="1:39" ht="15" customHeight="1" x14ac:dyDescent="0.25">
      <c r="A47" s="16"/>
      <c r="B47" s="51"/>
      <c r="E47"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7" s="94"/>
      <c r="G47" s="94"/>
      <c r="H47" s="94"/>
      <c r="I47" s="100"/>
      <c r="J47" s="94"/>
      <c r="K47" s="94"/>
      <c r="L47" s="94"/>
      <c r="M47" s="94"/>
      <c r="N47" s="97"/>
      <c r="O47" s="98"/>
      <c r="P47" s="94"/>
      <c r="Q47" s="43" t="str">
        <f>IFERROR(INDEX(Dachart[],MATCH(Gebäudedaten[[#This Row],[Dachart]],Dachart[Dachart],0),2),"-")</f>
        <v>-</v>
      </c>
      <c r="T47"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7" s="94"/>
      <c r="V47" s="94"/>
      <c r="X47" s="43"/>
      <c r="Y47" s="43" t="str">
        <f>IFERROR(INDEX(Fassadenfarbe[],MATCH(Gebäudedaten[[#This Row],[Fassadenfarbe]],Fassadenfarbe[Fassadenfarbe],0),2),"-")</f>
        <v>-</v>
      </c>
      <c r="AC47" s="43" t="e">
        <f>INDEX(Fassadenbegrünung1[],MATCH(Gebäudedaten[[#This Row],[Fassadenbegrünung vorhanden?]],Fassadenbegrünung1[Fassadenbegrünung],0),2)</f>
        <v>#N/A</v>
      </c>
      <c r="AD47"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7" s="94"/>
      <c r="AG47" s="43" t="str">
        <f>IF(Gebäudedaten[[#This Row],[Fensterverschattung '[%']]]&lt;100,"außenliegende Fensterverschattung","-")</f>
        <v>außenliegende Fensterverschattung</v>
      </c>
      <c r="AH47" s="107"/>
      <c r="AI47" s="110"/>
      <c r="AJ47" s="42"/>
      <c r="AK47" s="44" t="str">
        <f>IFERROR(INDEX(WasserfestigkeitPrüfen[],MATCH(Gebäudedaten[[#This Row],[Ergebnis Starkregengefahrenkarte]],WasserfestigkeitPrüfen[Ergebnis Starkregengefahrenkarte],0),2),"-")</f>
        <v>-</v>
      </c>
      <c r="AM47" s="45" t="str">
        <f>IFERROR(INDEX(Objektschutz[],MATCH(Gebäudedaten[[#This Row],[Wasserfestigkeit]],Objektschutz[Wasserfestigkeit],0),2),"-")</f>
        <v>-</v>
      </c>
    </row>
    <row r="48" spans="1:39" ht="46" x14ac:dyDescent="0.25">
      <c r="A48" s="16"/>
      <c r="B48" s="51"/>
      <c r="E48"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8" s="94"/>
      <c r="G48" s="94"/>
      <c r="H48" s="94"/>
      <c r="I48" s="100"/>
      <c r="J48" s="94"/>
      <c r="K48" s="94"/>
      <c r="L48" s="94"/>
      <c r="M48" s="94"/>
      <c r="N48" s="97"/>
      <c r="O48" s="98"/>
      <c r="P48" s="94"/>
      <c r="Q48" s="43" t="str">
        <f>IFERROR(INDEX(Dachart[],MATCH(Gebäudedaten[[#This Row],[Dachart]],Dachart[Dachart],0),2),"-")</f>
        <v>-</v>
      </c>
      <c r="T48"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8" s="94"/>
      <c r="V48" s="94"/>
      <c r="X48" s="43"/>
      <c r="Y48" s="43" t="str">
        <f>IFERROR(INDEX(Fassadenfarbe[],MATCH(Gebäudedaten[[#This Row],[Fassadenfarbe]],Fassadenfarbe[Fassadenfarbe],0),2),"-")</f>
        <v>-</v>
      </c>
      <c r="AC48" s="43" t="e">
        <f>INDEX(Fassadenbegrünung1[],MATCH(Gebäudedaten[[#This Row],[Fassadenbegrünung vorhanden?]],Fassadenbegrünung1[Fassadenbegrünung],0),2)</f>
        <v>#N/A</v>
      </c>
      <c r="AD48"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8" s="94"/>
      <c r="AG48" s="43" t="str">
        <f>IF(Gebäudedaten[[#This Row],[Fensterverschattung '[%']]]&lt;100,"außenliegende Fensterverschattung","-")</f>
        <v>außenliegende Fensterverschattung</v>
      </c>
      <c r="AH48" s="107"/>
      <c r="AI48" s="110"/>
      <c r="AJ48" s="42"/>
      <c r="AK48" s="44" t="str">
        <f>IFERROR(INDEX(WasserfestigkeitPrüfen[],MATCH(Gebäudedaten[[#This Row],[Ergebnis Starkregengefahrenkarte]],WasserfestigkeitPrüfen[Ergebnis Starkregengefahrenkarte],0),2),"-")</f>
        <v>-</v>
      </c>
      <c r="AM48" s="45" t="str">
        <f>IFERROR(INDEX(Objektschutz[],MATCH(Gebäudedaten[[#This Row],[Wasserfestigkeit]],Objektschutz[Wasserfestigkeit],0),2),"-")</f>
        <v>-</v>
      </c>
    </row>
    <row r="49" spans="1:39" s="1" customFormat="1" ht="46" x14ac:dyDescent="0.25">
      <c r="A49" s="16"/>
      <c r="B49" s="51"/>
      <c r="C49" s="40"/>
      <c r="D49" s="40"/>
      <c r="E49"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9" s="94"/>
      <c r="G49" s="94"/>
      <c r="H49" s="94"/>
      <c r="I49" s="100"/>
      <c r="J49" s="94"/>
      <c r="K49" s="94"/>
      <c r="L49" s="94"/>
      <c r="M49" s="94"/>
      <c r="N49" s="97"/>
      <c r="O49" s="98"/>
      <c r="P49" s="94"/>
      <c r="Q49" s="43" t="str">
        <f>IFERROR(INDEX(Dachart[],MATCH(Gebäudedaten[[#This Row],[Dachart]],Dachart[Dachart],0),2),"-")</f>
        <v>-</v>
      </c>
      <c r="R49" s="40"/>
      <c r="S49" s="40"/>
      <c r="T49"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9" s="94"/>
      <c r="V49" s="94"/>
      <c r="W49" s="40"/>
      <c r="X49" s="43"/>
      <c r="Y49" s="43" t="str">
        <f>IFERROR(INDEX(Fassadenfarbe[],MATCH(Gebäudedaten[[#This Row],[Fassadenfarbe]],Fassadenfarbe[Fassadenfarbe],0),2),"-")</f>
        <v>-</v>
      </c>
      <c r="Z49" s="40"/>
      <c r="AA49" s="40"/>
      <c r="AB49" s="40"/>
      <c r="AC49" s="43" t="e">
        <f>INDEX(Fassadenbegrünung1[],MATCH(Gebäudedaten[[#This Row],[Fassadenbegrünung vorhanden?]],Fassadenbegrünung1[Fassadenbegrünung],0),2)</f>
        <v>#N/A</v>
      </c>
      <c r="AD49"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9" s="40"/>
      <c r="AF49" s="94"/>
      <c r="AG49" s="43" t="str">
        <f>IF(Gebäudedaten[[#This Row],[Fensterverschattung '[%']]]&lt;100,"außenliegende Fensterverschattung","-")</f>
        <v>außenliegende Fensterverschattung</v>
      </c>
      <c r="AH49" s="107"/>
      <c r="AI49" s="110"/>
      <c r="AJ49" s="42"/>
      <c r="AK49" s="44" t="str">
        <f>IFERROR(INDEX(WasserfestigkeitPrüfen[],MATCH(Gebäudedaten[[#This Row],[Ergebnis Starkregengefahrenkarte]],WasserfestigkeitPrüfen[Ergebnis Starkregengefahrenkarte],0),2),"-")</f>
        <v>-</v>
      </c>
      <c r="AL49" s="40"/>
      <c r="AM49" s="45" t="str">
        <f>IFERROR(INDEX(Objektschutz[],MATCH(Gebäudedaten[[#This Row],[Wasserfestigkeit]],Objektschutz[Wasserfestigkeit],0),2),"-")</f>
        <v>-</v>
      </c>
    </row>
    <row r="50" spans="1:39" s="1" customFormat="1" ht="11.5" customHeight="1" x14ac:dyDescent="0.25">
      <c r="A50" s="40"/>
      <c r="B50" s="40"/>
      <c r="C50" s="40"/>
      <c r="D50" s="40"/>
      <c r="E50" s="33"/>
      <c r="F50" s="40"/>
      <c r="G50" s="40"/>
      <c r="H50" s="40"/>
      <c r="I50" s="19"/>
      <c r="J50" s="85"/>
      <c r="K50" s="85"/>
      <c r="L50" s="85"/>
      <c r="M50" s="85"/>
      <c r="N50" s="40"/>
      <c r="O50" s="42"/>
      <c r="P50" s="40"/>
      <c r="Q50" s="3"/>
      <c r="R50" s="40"/>
      <c r="S50" s="40"/>
      <c r="T50" s="3"/>
      <c r="U50" s="40"/>
      <c r="V50" s="40"/>
      <c r="W50" s="40"/>
      <c r="X50" s="3"/>
      <c r="Y50" s="3"/>
      <c r="Z50" s="40"/>
      <c r="AA50" s="40"/>
      <c r="AB50" s="40"/>
      <c r="AC50" s="3"/>
      <c r="AD50" s="3"/>
      <c r="AE50" s="40"/>
      <c r="AF50" s="40"/>
      <c r="AG50" s="3"/>
      <c r="AH50" s="40"/>
      <c r="AI50" s="40"/>
      <c r="AJ50" s="40"/>
      <c r="AK50" s="3"/>
      <c r="AL50" s="40"/>
      <c r="AM50" s="3"/>
    </row>
    <row r="51" spans="1:39" s="1" customFormat="1" ht="11" customHeight="1" x14ac:dyDescent="0.25">
      <c r="A51" s="40"/>
      <c r="B51" s="40"/>
      <c r="C51" s="40"/>
      <c r="D51" s="40"/>
      <c r="E51" s="33"/>
      <c r="F51" s="40"/>
      <c r="G51" s="40"/>
      <c r="H51" s="40"/>
      <c r="I51" s="86"/>
      <c r="J51" s="40"/>
      <c r="K51" s="40"/>
      <c r="L51" s="40"/>
      <c r="M51" s="40"/>
      <c r="N51" s="40"/>
      <c r="O51" s="42"/>
      <c r="P51" s="40"/>
      <c r="Q51" s="3"/>
      <c r="R51" s="40"/>
      <c r="S51" s="40"/>
      <c r="T51" s="3"/>
      <c r="U51" s="40"/>
      <c r="V51" s="40"/>
      <c r="W51" s="40"/>
      <c r="X51" s="3"/>
      <c r="Y51" s="3"/>
      <c r="Z51" s="40"/>
      <c r="AA51" s="40"/>
      <c r="AB51" s="40"/>
      <c r="AC51" s="3"/>
      <c r="AD51" s="3"/>
      <c r="AE51" s="40"/>
      <c r="AF51" s="40"/>
      <c r="AG51" s="3"/>
      <c r="AH51" s="40"/>
      <c r="AI51" s="40"/>
      <c r="AJ51" s="40"/>
      <c r="AK51" s="3"/>
      <c r="AL51" s="40"/>
      <c r="AM51" s="3"/>
    </row>
    <row r="52" spans="1:39" s="1" customFormat="1" ht="10.5" customHeight="1" x14ac:dyDescent="0.25">
      <c r="A52" s="40"/>
      <c r="B52" s="40"/>
      <c r="C52" s="40"/>
      <c r="D52" s="40"/>
      <c r="E52" s="33"/>
      <c r="F52" s="40"/>
      <c r="G52" s="40"/>
      <c r="H52" s="40"/>
      <c r="I52" s="86"/>
      <c r="J52" s="40"/>
      <c r="K52" s="40"/>
      <c r="L52" s="40"/>
      <c r="M52" s="40"/>
      <c r="N52" s="40"/>
      <c r="O52" s="42"/>
      <c r="P52" s="40"/>
      <c r="Q52" s="3"/>
      <c r="R52" s="40"/>
      <c r="S52" s="40"/>
      <c r="T52" s="3"/>
      <c r="U52" s="40"/>
      <c r="V52" s="40"/>
      <c r="W52" s="40"/>
      <c r="X52" s="3"/>
      <c r="Y52" s="3"/>
      <c r="Z52" s="40"/>
      <c r="AA52" s="40"/>
      <c r="AB52" s="40"/>
      <c r="AC52" s="3"/>
      <c r="AD52" s="3"/>
      <c r="AE52" s="40"/>
      <c r="AF52" s="40"/>
      <c r="AG52" s="3"/>
      <c r="AH52" s="40"/>
      <c r="AI52" s="40"/>
      <c r="AJ52" s="40"/>
      <c r="AK52" s="3"/>
      <c r="AL52" s="40"/>
      <c r="AM52" s="3"/>
    </row>
    <row r="53" spans="1:39" s="1" customFormat="1" ht="12" customHeight="1" x14ac:dyDescent="0.25">
      <c r="A53" s="40"/>
      <c r="B53" s="40"/>
      <c r="C53" s="40"/>
      <c r="D53" s="40"/>
      <c r="E53" s="33"/>
      <c r="F53" s="40"/>
      <c r="G53" s="40"/>
      <c r="H53" s="40"/>
      <c r="I53" s="86"/>
      <c r="J53" s="40"/>
      <c r="K53" s="40"/>
      <c r="L53" s="40"/>
      <c r="M53" s="40"/>
      <c r="N53" s="40"/>
      <c r="O53" s="42"/>
      <c r="P53" s="40"/>
      <c r="Q53" s="3"/>
      <c r="R53" s="40"/>
      <c r="S53" s="40"/>
      <c r="T53" s="3"/>
      <c r="U53" s="40"/>
      <c r="V53" s="40"/>
      <c r="W53" s="40"/>
      <c r="X53" s="3"/>
      <c r="Y53" s="3"/>
      <c r="Z53" s="40"/>
      <c r="AA53" s="40"/>
      <c r="AB53" s="40"/>
      <c r="AC53" s="3"/>
      <c r="AD53" s="3"/>
      <c r="AE53" s="40"/>
      <c r="AF53" s="40"/>
      <c r="AG53" s="3"/>
      <c r="AH53" s="40"/>
      <c r="AI53" s="40"/>
      <c r="AJ53" s="40"/>
      <c r="AK53" s="3"/>
      <c r="AL53" s="40"/>
      <c r="AM53" s="3"/>
    </row>
    <row r="54" spans="1:39" ht="12" customHeight="1" x14ac:dyDescent="0.25"/>
    <row r="55" spans="1:39" ht="14.5" customHeight="1" x14ac:dyDescent="0.25"/>
    <row r="56" spans="1:39" ht="14.5" customHeight="1" x14ac:dyDescent="0.25"/>
    <row r="57" spans="1:39" ht="13.5" customHeight="1" x14ac:dyDescent="0.25"/>
    <row r="58" spans="1:39" ht="12.5" customHeight="1" x14ac:dyDescent="0.25"/>
    <row r="59" spans="1:39" ht="17.5" customHeight="1" x14ac:dyDescent="0.25"/>
    <row r="60" spans="1:39" ht="11" customHeight="1" x14ac:dyDescent="0.25"/>
    <row r="75" spans="13:13" x14ac:dyDescent="0.25">
      <c r="M75" s="87"/>
    </row>
    <row r="76" spans="13:13" x14ac:dyDescent="0.25">
      <c r="M76" s="87"/>
    </row>
    <row r="77" spans="13:13" x14ac:dyDescent="0.25">
      <c r="M77" s="87"/>
    </row>
  </sheetData>
  <sheetProtection algorithmName="SHA-512" hashValue="WzlCHiTd0GwVKP3fdzUCdPuA5C8fw1Bb2xxyRZKhzggMVuXRn2YIfHREU3W7xqvdWODwje0PXeSZzvmwfDVSAg==" saltValue="2GJkoUGB33pKAKh2VMMiGw==" spinCount="100000" sheet="1" objects="1" scenarios="1"/>
  <dataConsolidate/>
  <phoneticPr fontId="0" type="noConversion"/>
  <pageMargins left="0.25" right="0.25" top="0.75" bottom="0.75" header="0.3" footer="0.3"/>
  <pageSetup paperSize="9" scale="88" orientation="portrait" r:id="rId1"/>
  <headerFooter alignWithMargins="0">
    <oddFooter>&amp;LStand &amp;D
&amp;Z&amp;F</oddFooter>
  </headerFooter>
  <rowBreaks count="1" manualBreakCount="1">
    <brk id="60" max="16383" man="1"/>
  </rowBreaks>
  <colBreaks count="1" manualBreakCount="1">
    <brk id="8" max="1048575" man="1"/>
  </colBreaks>
  <legacyDrawing r:id="rId2"/>
  <tableParts count="1">
    <tablePart r:id="rId3"/>
  </tablePart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1000000}">
          <x14:formula1>
            <xm:f>'1.Drop-Down-Listen'!$F$2:$F$11</xm:f>
          </x14:formula1>
          <xm:sqref>AB16:AC27 AB2:AC14</xm:sqref>
        </x14:dataValidation>
        <x14:dataValidation type="list" allowBlank="1" showInputMessage="1" showErrorMessage="1" xr:uid="{00000000-0002-0000-0100-000002000000}">
          <x14:formula1>
            <xm:f>'1.Drop-Down-Listen'!$H$2:$H$18</xm:f>
          </x14:formula1>
          <xm:sqref>AJ5:AJ6 AJ3 AJ11</xm:sqref>
        </x14:dataValidation>
        <x14:dataValidation type="list" allowBlank="1" showInputMessage="1" showErrorMessage="1" xr:uid="{00000000-0002-0000-0100-000003000000}">
          <x14:formula1>
            <xm:f>'1.Drop-Down-Listen'!$H$2:$H$7</xm:f>
          </x14:formula1>
          <xm:sqref>AJ24 AJ4</xm:sqref>
        </x14:dataValidation>
        <x14:dataValidation type="list" allowBlank="1" showInputMessage="1" showErrorMessage="1" xr:uid="{00000000-0002-0000-0100-000004000000}">
          <x14:formula1>
            <xm:f>'1.Drop-Down-Listen'!$H$2:$H$6</xm:f>
          </x14:formula1>
          <xm:sqref>AJ25:AJ26 AJ7:AJ9 AJ14 AJ17:AJ23</xm:sqref>
        </x14:dataValidation>
        <x14:dataValidation type="list" allowBlank="1" showInputMessage="1" showErrorMessage="1" xr:uid="{00000000-0002-0000-0100-000005000000}">
          <x14:formula1>
            <xm:f>'1.Drop-Down-Listen'!$J$2:$J$5</xm:f>
          </x14:formula1>
          <xm:sqref>O2:O49</xm:sqref>
        </x14:dataValidation>
        <x14:dataValidation type="list" allowBlank="1" showInputMessage="1" showErrorMessage="1" xr:uid="{00000000-0002-0000-0100-000006000000}">
          <x14:formula1>
            <xm:f>'4.Übersicht alle Maßnahmen'!$A$35:$A$37</xm:f>
          </x14:formula1>
          <xm:sqref>AJ2</xm:sqref>
        </x14:dataValidation>
        <x14:dataValidation type="list" allowBlank="1" showInputMessage="1" showErrorMessage="1" xr:uid="{00000000-0002-0000-0100-000007000000}">
          <x14:formula1>
            <xm:f>'4.Übersicht alle Maßnahmen'!$A$24:$A$25</xm:f>
          </x14:formula1>
          <xm:sqref>Z2:Z49</xm:sqref>
        </x14:dataValidation>
        <x14:dataValidation type="list" allowBlank="1" showInputMessage="1" showErrorMessage="1" xr:uid="{00000000-0002-0000-0100-000008000000}">
          <x14:formula1>
            <xm:f>'4.Übersicht alle Maßnahmen'!$A$40:$A$42</xm:f>
          </x14:formula1>
          <xm:sqref>AL2:AL49</xm:sqref>
        </x14:dataValidation>
        <x14:dataValidation type="list" allowBlank="1" showInputMessage="1" showErrorMessage="1" xr:uid="{335DAD40-D845-438D-BE6C-81C55FDA986E}">
          <x14:formula1>
            <xm:f>'1.Drop-Down-Listen'!$A:$A</xm:f>
          </x14:formula1>
          <xm:sqref>A2:A49</xm:sqref>
        </x14:dataValidation>
        <x14:dataValidation type="list" allowBlank="1" showInputMessage="1" showErrorMessage="1" xr:uid="{26FC8045-C2A4-458F-A4D8-BE2651700D8C}">
          <x14:formula1>
            <xm:f>'1.Drop-Down-Listen'!$C$1:$C$3</xm:f>
          </x14:formula1>
          <xm:sqref>P3:P49</xm:sqref>
        </x14:dataValidation>
        <x14:dataValidation type="list" allowBlank="1" showInputMessage="1" showErrorMessage="1" xr:uid="{6587E27F-F8A6-474F-B1BA-91232BC0FCDA}">
          <x14:formula1>
            <xm:f>'1.Drop-Down-Listen'!$E$2:$E$3</xm:f>
          </x14:formula1>
          <xm:sqref>AA2</xm:sqref>
        </x14:dataValidation>
        <x14:dataValidation type="list" allowBlank="1" showInputMessage="1" showErrorMessage="1" xr:uid="{00000000-0002-0000-0100-000000000000}">
          <x14:formula1>
            <xm:f>'1.Drop-Down-Listen'!$D$1:$D$8</xm:f>
          </x14:formula1>
          <xm:sqref>R4:R49</xm:sqref>
        </x14:dataValidation>
        <x14:dataValidation type="list" allowBlank="1" showInputMessage="1" showErrorMessage="1" xr:uid="{8C536B19-E1E3-4AE7-8616-6EA9154300A1}">
          <x14:formula1>
            <xm:f>'1.Drop-Down-Listen'!$C$2:$C$3</xm:f>
          </x14:formula1>
          <xm:sqref>P2</xm:sqref>
        </x14:dataValidation>
        <x14:dataValidation type="list" allowBlank="1" showInputMessage="1" showErrorMessage="1" xr:uid="{4B428AE8-105D-499C-8CD0-B859F5A7EBB6}">
          <x14:formula1>
            <xm:f>'1.Drop-Down-Listen'!$D$2:$D$8</xm:f>
          </x14:formula1>
          <xm:sqref>R2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G97"/>
  <sheetViews>
    <sheetView tabSelected="1" view="pageLayout" zoomScale="58" zoomScaleNormal="100" zoomScalePageLayoutView="58" workbookViewId="0">
      <selection activeCell="B5" sqref="B5"/>
    </sheetView>
  </sheetViews>
  <sheetFormatPr baseColWidth="10" defaultRowHeight="12.5" x14ac:dyDescent="0.25"/>
  <cols>
    <col min="1" max="1" width="29.453125" customWidth="1"/>
    <col min="2" max="2" width="51.81640625" customWidth="1"/>
    <col min="3" max="3" width="3.6328125" customWidth="1"/>
  </cols>
  <sheetData>
    <row r="1" spans="1:3" ht="13.5" x14ac:dyDescent="0.25">
      <c r="A1" s="5"/>
      <c r="B1" s="5"/>
    </row>
    <row r="2" spans="1:3" ht="19.5" x14ac:dyDescent="0.25">
      <c r="A2" s="112" t="s">
        <v>20</v>
      </c>
      <c r="B2" s="112"/>
      <c r="C2" s="112"/>
    </row>
    <row r="3" spans="1:3" ht="15.5" customHeight="1" x14ac:dyDescent="0.25">
      <c r="A3" s="9"/>
      <c r="B3" s="5"/>
    </row>
    <row r="4" spans="1:3" ht="16" x14ac:dyDescent="0.25">
      <c r="A4" s="79" t="s">
        <v>90</v>
      </c>
      <c r="B4" s="11"/>
    </row>
    <row r="5" spans="1:3" ht="13.5" x14ac:dyDescent="0.25">
      <c r="A5" s="80" t="s">
        <v>0</v>
      </c>
      <c r="B5" s="71"/>
    </row>
    <row r="6" spans="1:3" ht="13.5" x14ac:dyDescent="0.25">
      <c r="A6" s="80"/>
      <c r="B6" s="11"/>
    </row>
    <row r="7" spans="1:3" ht="13.5" x14ac:dyDescent="0.25">
      <c r="A7" s="80"/>
      <c r="B7" s="11"/>
    </row>
    <row r="8" spans="1:3" ht="13.5" x14ac:dyDescent="0.25">
      <c r="A8" s="80"/>
      <c r="B8" s="11"/>
    </row>
    <row r="9" spans="1:3" ht="13.5" x14ac:dyDescent="0.25">
      <c r="A9" s="81" t="s">
        <v>24</v>
      </c>
      <c r="B9" s="11"/>
    </row>
    <row r="10" spans="1:3" ht="13.5" x14ac:dyDescent="0.25">
      <c r="A10" s="80"/>
      <c r="B10" s="11"/>
    </row>
    <row r="11" spans="1:3" ht="13.5" x14ac:dyDescent="0.3">
      <c r="A11" s="74" t="s">
        <v>3</v>
      </c>
      <c r="B11" s="75" t="str">
        <f>IFERROR(INDEX(Gebäudedaten[],MATCH(B5,Gebäudedaten[Name],0),COLUMN(Gebäudedaten[Baujahr])),"-")</f>
        <v>-</v>
      </c>
      <c r="C11" s="76"/>
    </row>
    <row r="12" spans="1:3" ht="13.5" x14ac:dyDescent="0.3">
      <c r="A12" s="77" t="s">
        <v>25</v>
      </c>
      <c r="B12" s="75" t="str">
        <f>IFERROR(IF(INDEX(Gebäudedaten[],MATCH($B$5,Gebäudedaten[Name],0),COLUMN(Gebäudedaten[[#All],[Jahr der letzten Sanierung]]))=0,"-",INDEX(Gebäudedaten[],MATCH($B$5,Gebäudedaten[Name],0),COLUMN(Gebäudedaten[[#All],[Jahr der letzten Sanierung]]))),"-")</f>
        <v>-</v>
      </c>
      <c r="C12" s="76"/>
    </row>
    <row r="13" spans="1:3" ht="13.5" x14ac:dyDescent="0.3">
      <c r="A13" s="74" t="s">
        <v>21</v>
      </c>
      <c r="B13" s="75" t="str">
        <f>IFERROR(INDEX(Gebäudedaten[],MATCH($B$5,Gebäudedaten[Name],0),COLUMN(Gebäudedaten[Nettogrundfläche])),"-")</f>
        <v>-</v>
      </c>
      <c r="C13" s="76" t="s">
        <v>26</v>
      </c>
    </row>
    <row r="14" spans="1:3" ht="13.5" x14ac:dyDescent="0.3">
      <c r="A14" s="74" t="s">
        <v>15</v>
      </c>
      <c r="B14" s="75" t="str">
        <f>IFERROR(INDEX(Gebäudedaten[],MATCH($B$5,Gebäudedaten[Name],0),COLUMN(Gebäudedaten[[#All],[Eigentum ]])),"-")</f>
        <v>-</v>
      </c>
      <c r="C14" s="76"/>
    </row>
    <row r="15" spans="1:3" ht="13.5" x14ac:dyDescent="0.3">
      <c r="A15" s="74" t="s">
        <v>19</v>
      </c>
      <c r="B15" s="75"/>
      <c r="C15" s="76"/>
    </row>
    <row r="16" spans="1:3" ht="13.5" x14ac:dyDescent="0.3">
      <c r="A16" s="74" t="s">
        <v>5</v>
      </c>
      <c r="B16" s="75" t="str">
        <f>IFERROR(INDEX(Gebäudedaten[],MATCH($B$5,Gebäudedaten[Name],0),COLUMN(#REF!)),"-")</f>
        <v>-</v>
      </c>
      <c r="C16" s="76"/>
    </row>
    <row r="17" spans="1:3" ht="13.5" x14ac:dyDescent="0.3">
      <c r="A17" s="75"/>
      <c r="B17" s="75"/>
      <c r="C17" s="76"/>
    </row>
    <row r="18" spans="1:3" ht="13.5" x14ac:dyDescent="0.3">
      <c r="A18" s="77" t="s">
        <v>22</v>
      </c>
      <c r="B18" s="75" t="str">
        <f>IFERROR(INDEX(Gebäudedaten[],MATCH($B$5,Gebäudedaten[Name],0),COLUMN(Gebäudedaten[[#All],[Ergebnis Hitzeumfrage]])),"-")</f>
        <v>-</v>
      </c>
      <c r="C18" s="76"/>
    </row>
    <row r="19" spans="1:3" ht="13.5" x14ac:dyDescent="0.3">
      <c r="A19" s="77" t="s">
        <v>23</v>
      </c>
      <c r="B19" s="78" t="str">
        <f>IFERROR(INDEX(Gebäudedaten[],MATCH($B$5,Gebäudedaten[Name],0),COLUMN(Gebäudedaten[[#All],[Ergebnis Starkregengefahrenkarte]])),"-")</f>
        <v>-</v>
      </c>
      <c r="C19" s="76"/>
    </row>
    <row r="20" spans="1:3" ht="13.5" x14ac:dyDescent="0.3">
      <c r="A20" s="75"/>
      <c r="B20" s="75"/>
      <c r="C20" s="76"/>
    </row>
    <row r="21" spans="1:3" ht="13.5" x14ac:dyDescent="0.3">
      <c r="A21" s="74" t="s">
        <v>10</v>
      </c>
      <c r="B21" s="75" t="str">
        <f>IFERROR(INDEX(Gebäudedaten[],MATCH($B$5,Gebäudedaten[Name],0),COLUMN(Gebäudedaten[[#All],[Dachart]])),"-")</f>
        <v>-</v>
      </c>
      <c r="C21" s="76"/>
    </row>
    <row r="22" spans="1:3" ht="13.5" x14ac:dyDescent="0.3">
      <c r="A22" s="74" t="s">
        <v>11</v>
      </c>
      <c r="B22" s="75" t="str">
        <f>IFERROR(INDEX(Gebäudedaten[],MATCH($B$5,Gebäudedaten[Name],0),COLUMN(Gebäudedaten[Dachaufbau])),"-")</f>
        <v>-</v>
      </c>
      <c r="C22" s="76"/>
    </row>
    <row r="23" spans="1:3" ht="13.5" x14ac:dyDescent="0.3">
      <c r="A23" s="74" t="s">
        <v>12</v>
      </c>
      <c r="B23" s="75" t="str">
        <f>IFERROR(INDEX(Gebäudedaten[],MATCH($B$5,Gebäudedaten[Name],0),COLUMN(Gebäudedaten[Dachbegrünung mögliche Maßnahme Detail])),"-")</f>
        <v>-</v>
      </c>
      <c r="C23" s="76"/>
    </row>
    <row r="24" spans="1:3" ht="13.5" x14ac:dyDescent="0.3">
      <c r="A24" s="74" t="s">
        <v>13</v>
      </c>
      <c r="B24" s="75" t="str">
        <f>IFERROR(INDEX(Gebäudedaten[],MATCH($B$5,Gebäudedaten[Name],0),COLUMN(Gebäudedaten[Photovoltaik vorhanden?])),"-")</f>
        <v>-</v>
      </c>
      <c r="C24" s="76"/>
    </row>
    <row r="25" spans="1:3" ht="13.5" x14ac:dyDescent="0.3">
      <c r="A25" s="74" t="s">
        <v>6</v>
      </c>
      <c r="B25" s="75" t="str">
        <f>IFERROR(INDEX(Gebäudedaten[],MATCH($B$5,Gebäudedaten[Name],0),COLUMN(Gebäudedaten[Dachbegrünung vorhanden?])),"-")</f>
        <v>-</v>
      </c>
      <c r="C25" s="76"/>
    </row>
    <row r="26" spans="1:3" ht="13.5" x14ac:dyDescent="0.3">
      <c r="A26" s="75"/>
      <c r="B26" s="75"/>
      <c r="C26" s="76"/>
    </row>
    <row r="27" spans="1:3" ht="13.5" x14ac:dyDescent="0.3">
      <c r="A27" s="74" t="s">
        <v>17</v>
      </c>
      <c r="B27" s="75" t="str">
        <f>IFERROR(INDEX(Gebäudedaten[],MATCH($B$5,Gebäudedaten[Name],0),COLUMN(Gebäudedaten[Fassadenfarbe])),"-")</f>
        <v>-</v>
      </c>
      <c r="C27" s="76"/>
    </row>
    <row r="28" spans="1:3" ht="13.5" x14ac:dyDescent="0.3">
      <c r="A28" s="74" t="s">
        <v>14</v>
      </c>
      <c r="B28" s="75" t="str">
        <f>IFERROR(INDEX(Gebäudedaten[],MATCH($B$5,Gebäudedaten[Name],0),COLUMN(Gebäudedaten[Wandaufbau])),"-")</f>
        <v>-</v>
      </c>
      <c r="C28" s="76"/>
    </row>
    <row r="29" spans="1:3" ht="13.5" x14ac:dyDescent="0.3">
      <c r="A29" s="74" t="s">
        <v>7</v>
      </c>
      <c r="B29" s="75" t="str">
        <f>IFERROR(INDEX(Gebäudedaten[],MATCH($B$5,Gebäudedaten[Name],0),COLUMN(Gebäudedaten[Fassadenbegrünung vorhanden?])),"-")</f>
        <v>-</v>
      </c>
      <c r="C29" s="76"/>
    </row>
    <row r="30" spans="1:3" ht="13.5" x14ac:dyDescent="0.3">
      <c r="A30" s="74" t="s">
        <v>33</v>
      </c>
      <c r="B30" s="75" t="str">
        <f>IFERROR(INDEX(Gebäudedaten[],MATCH($B$5,Gebäudedaten[Name],0),COLUMN(Gebäudedaten[Gebäuderand])),"-")</f>
        <v>-</v>
      </c>
      <c r="C30" s="76"/>
    </row>
    <row r="31" spans="1:3" ht="13.5" x14ac:dyDescent="0.3">
      <c r="A31" s="75"/>
      <c r="B31" s="75"/>
      <c r="C31" s="76"/>
    </row>
    <row r="32" spans="1:3" ht="13.5" x14ac:dyDescent="0.3">
      <c r="A32" s="74" t="s">
        <v>67</v>
      </c>
      <c r="B32" s="78" t="str">
        <f>IFERROR(INDEX(Gebäudedaten[],MATCH($B$5,Gebäudedaten[Name],0),COLUMN(Gebäudedaten[Fensterverschattung '[%']])),"-")</f>
        <v>-</v>
      </c>
      <c r="C32" s="76"/>
    </row>
    <row r="33" spans="1:7" ht="13.5" x14ac:dyDescent="0.3">
      <c r="A33" s="74" t="s">
        <v>165</v>
      </c>
      <c r="B33" s="78" t="str">
        <f>IFERROR(INDEX(Gebäudedaten[],MATCH($B$5,Gebäudedaten[Name],0),COLUMN(Gebäudedaten[Fensterverschattung Detail])),"-")</f>
        <v>-</v>
      </c>
      <c r="C33" s="76"/>
    </row>
    <row r="34" spans="1:7" ht="13.5" x14ac:dyDescent="0.3">
      <c r="A34" s="77" t="s">
        <v>9</v>
      </c>
      <c r="B34" s="78" t="str">
        <f>IFERROR(INDEX(Gebäudedaten[],MATCH($B$5,Gebäudedaten[Name],0),COLUMN(Gebäudedaten[technische Gebäudekühlung])),"-")</f>
        <v>-</v>
      </c>
      <c r="C34" s="76"/>
    </row>
    <row r="35" spans="1:7" ht="228" customHeight="1" x14ac:dyDescent="0.3">
      <c r="A35" s="12"/>
      <c r="B35" s="7"/>
      <c r="C35" s="8"/>
    </row>
    <row r="36" spans="1:7" ht="28.5" customHeight="1" x14ac:dyDescent="0.3">
      <c r="A36" s="5"/>
      <c r="B36" s="5"/>
      <c r="C36" s="2"/>
    </row>
    <row r="37" spans="1:7" ht="13.5" x14ac:dyDescent="0.25">
      <c r="A37" s="5"/>
      <c r="B37" s="5"/>
    </row>
    <row r="38" spans="1:7" ht="16" x14ac:dyDescent="0.25">
      <c r="A38" s="111" t="s">
        <v>108</v>
      </c>
      <c r="B38" s="111"/>
    </row>
    <row r="39" spans="1:7" ht="16" x14ac:dyDescent="0.25">
      <c r="A39" s="10"/>
      <c r="B39" s="10"/>
    </row>
    <row r="40" spans="1:7" ht="27" x14ac:dyDescent="0.25">
      <c r="A40" s="72" t="s">
        <v>111</v>
      </c>
      <c r="B40" s="73" t="s">
        <v>80</v>
      </c>
      <c r="C40" s="6"/>
    </row>
    <row r="41" spans="1:7" ht="115.5" customHeight="1" x14ac:dyDescent="0.25">
      <c r="A41" s="78" t="str">
        <f>IFERROR(INDEX(Gebäudedaten[],MATCH($B$5,Gebäudedaten[Name],0),COLUMN(Gebäudedaten[Sanierung mögliche Maßnahmen])),"-")</f>
        <v>-</v>
      </c>
      <c r="B41" s="78" t="str">
        <f>IF(A41='4.Übersicht alle Maßnahmen'!B20,'4.Übersicht alle Maßnahmen'!D20,"-")</f>
        <v>-</v>
      </c>
      <c r="C41" s="6"/>
      <c r="D41" s="6"/>
      <c r="E41" s="6"/>
      <c r="F41" s="6"/>
      <c r="G41" s="6"/>
    </row>
    <row r="42" spans="1:7" ht="63.5" customHeight="1" x14ac:dyDescent="0.25">
      <c r="A42" s="75" t="str">
        <f>IFERROR(INDEX(Gebäudedaten[],MATCH($B$5,Gebäudedaten[Name],0),COLUMN(Gebäudedaten[Dachbegrünung mögliche Maßnahme])),"-")</f>
        <v>-</v>
      </c>
      <c r="B42" s="78" t="str">
        <f>IFERROR(IF(A42=Dachart[Mögliche Maßnahmen],Dachart[Gut nachlesbar],"-"),"-")</f>
        <v>-</v>
      </c>
      <c r="C42" s="6"/>
      <c r="D42" s="6"/>
      <c r="E42" s="6"/>
      <c r="F42" s="6"/>
      <c r="G42" s="6"/>
    </row>
    <row r="43" spans="1:7" ht="13.5" x14ac:dyDescent="0.25">
      <c r="A43" s="75" t="str">
        <f>IFERROR(INDEX(Gebäudedaten[],MATCH($B$5,Gebäudedaten[Name],0),COLUMN(Gebäudedaten[Dachbegrünung mögliche Maßnahme Detail])),"-")</f>
        <v>-</v>
      </c>
      <c r="B43" s="78"/>
      <c r="C43" s="6"/>
      <c r="D43" s="6"/>
      <c r="E43" s="6"/>
      <c r="F43" s="6"/>
      <c r="G43" s="6"/>
    </row>
    <row r="44" spans="1:7" ht="13.5" x14ac:dyDescent="0.25">
      <c r="A44" s="75" t="str">
        <f>IFERROR(INDEX(Gebäudedaten[],MATCH($B$5,Gebäudedaten[Name],0),COLUMN(Gebäudedaten[Fassadenfarbe mögliche Maßnahmen])),"-")</f>
        <v>-</v>
      </c>
      <c r="B44" s="78" t="str">
        <f>IF(A44='4.Übersicht alle Maßnahmen'!B16,'4.Übersicht alle Maßnahmen'!D16,"-")</f>
        <v>-</v>
      </c>
      <c r="C44" s="6"/>
      <c r="D44" s="6"/>
      <c r="E44" s="6"/>
      <c r="F44" s="6"/>
      <c r="G44" s="6"/>
    </row>
    <row r="45" spans="1:7" ht="13.5" x14ac:dyDescent="0.25">
      <c r="A45" s="75" t="str">
        <f>IFERROR(INDEX(Gebäudedaten[],MATCH($B$5,Gebäudedaten[Name],0),COLUMN(Gebäudedaten[[#Headers],[Fassadenbegrünung mögliche Maßnahme]])),"-")</f>
        <v>-</v>
      </c>
      <c r="B45" s="78" t="str">
        <f>IF(A45=Fassadenbegrünung1[Mögliche Maßnahme],'4.Übersicht alle Maßnahmen'!C32,"-")</f>
        <v>-</v>
      </c>
      <c r="C45" s="6"/>
      <c r="D45" s="6"/>
      <c r="E45" s="6"/>
      <c r="F45" s="6"/>
      <c r="G45" s="6"/>
    </row>
    <row r="46" spans="1:7" ht="13.5" x14ac:dyDescent="0.25">
      <c r="A46" s="75" t="str">
        <f>IFERROR(INDEX(Gebäudedaten[],MATCH($B$5,Gebäudedaten[Name],0),COLUMN(Gebäudedaten[[#All],[Fassadenbegrünung mögliche Maßnahme Detail]])),"-")</f>
        <v>-</v>
      </c>
      <c r="B46" s="75"/>
      <c r="C46" s="6"/>
      <c r="D46" s="6"/>
      <c r="E46" s="6"/>
      <c r="F46" s="6"/>
      <c r="G46" s="6"/>
    </row>
    <row r="47" spans="1:7" ht="13.5" x14ac:dyDescent="0.25">
      <c r="A47" s="75" t="str">
        <f>IFERROR(INDEX(Gebäudedaten[],MATCH($B$5,Gebäudedaten[Name],0),COLUMN(Gebäudedaten[[Fensterverschattung Mögliche Maßnahme ]])),"-")</f>
        <v>-</v>
      </c>
      <c r="B47" s="78" t="str">
        <f>IF(A47='4.Übersicht alle Maßnahmen'!B12,'4.Übersicht alle Maßnahmen'!D12,"-")</f>
        <v>-</v>
      </c>
      <c r="C47" s="6"/>
      <c r="D47" s="6"/>
      <c r="E47" s="6"/>
      <c r="F47" s="6"/>
      <c r="G47" s="6"/>
    </row>
    <row r="48" spans="1:7" ht="13.5" x14ac:dyDescent="0.25">
      <c r="A48" s="75" t="str">
        <f>IFERROR(INDEX(Gebäudedaten[],MATCH($B$5,Gebäudedaten[Name],0),COLUMN(Gebäudedaten[Gebäudekühlung mögliche Maßnahme])),"-")</f>
        <v>-</v>
      </c>
      <c r="B48" s="75"/>
      <c r="C48" s="6"/>
      <c r="D48" s="6"/>
      <c r="E48" s="6"/>
      <c r="F48" s="6"/>
      <c r="G48" s="6"/>
    </row>
    <row r="49" spans="1:7" ht="13.5" x14ac:dyDescent="0.25">
      <c r="A49" s="75" t="str">
        <f>IFERROR(INDEX(Gebäudedaten[],MATCH($B$5,Gebäudedaten[Name],0),COLUMN(Gebäudedaten[[#Headers],[Handlungsempfehlung Starkregengefahrenkarte]])),"-")</f>
        <v>-</v>
      </c>
      <c r="B49" s="78" t="str">
        <f>IF(A49='4.Übersicht alle Maßnahmen'!B35,'4.Übersicht alle Maßnahmen'!C35,IF(A49='4.Übersicht alle Maßnahmen'!B36,'4.Übersicht alle Maßnahmen'!C36,"-"))</f>
        <v>-</v>
      </c>
      <c r="C49" s="6"/>
      <c r="D49" s="6"/>
      <c r="E49" s="6"/>
      <c r="F49" s="6"/>
      <c r="G49" s="6"/>
    </row>
    <row r="50" spans="1:7" ht="13.5" x14ac:dyDescent="0.25">
      <c r="A50" s="75" t="str">
        <f>IFERROR(INDEX(Gebäudedaten[],MATCH($B$5,Gebäudedaten[Name],0),COLUMN(Gebäudedaten[Objektschutz Starkregen mögliche Maßnahmen])),"-")</f>
        <v>-</v>
      </c>
      <c r="B50" s="82"/>
      <c r="C50" s="6"/>
      <c r="D50" s="6"/>
      <c r="E50" s="6"/>
      <c r="F50" s="6"/>
      <c r="G50" s="6"/>
    </row>
    <row r="51" spans="1:7" x14ac:dyDescent="0.25">
      <c r="A51" s="13"/>
      <c r="B51" s="13"/>
      <c r="C51" s="6"/>
      <c r="D51" s="6"/>
      <c r="E51" s="6"/>
      <c r="F51" s="6"/>
      <c r="G51" s="6"/>
    </row>
    <row r="52" spans="1:7" x14ac:dyDescent="0.25">
      <c r="A52" s="6"/>
      <c r="B52" s="6"/>
      <c r="C52" s="6"/>
      <c r="D52" s="6"/>
      <c r="E52" s="6"/>
      <c r="F52" s="6"/>
      <c r="G52" s="6"/>
    </row>
    <row r="53" spans="1:7" x14ac:dyDescent="0.25">
      <c r="A53" s="6"/>
      <c r="B53" s="6"/>
      <c r="C53" s="6"/>
      <c r="D53" s="6"/>
      <c r="E53" s="6"/>
      <c r="F53" s="6"/>
      <c r="G53" s="6"/>
    </row>
    <row r="54" spans="1:7" x14ac:dyDescent="0.25">
      <c r="A54" s="6"/>
      <c r="B54" s="6"/>
      <c r="C54" s="6"/>
      <c r="D54" s="6"/>
      <c r="E54" s="6"/>
      <c r="F54" s="6"/>
      <c r="G54" s="6"/>
    </row>
    <row r="77" spans="1:2" ht="54.5" customHeight="1" x14ac:dyDescent="0.25"/>
    <row r="79" spans="1:2" ht="16" x14ac:dyDescent="0.25">
      <c r="A79" s="111" t="s">
        <v>109</v>
      </c>
      <c r="B79" s="111"/>
    </row>
    <row r="81" spans="1:2" ht="27" x14ac:dyDescent="0.25">
      <c r="A81" s="72" t="s">
        <v>110</v>
      </c>
      <c r="B81" s="73" t="s">
        <v>80</v>
      </c>
    </row>
    <row r="82" spans="1:2" s="32" customFormat="1" ht="27" x14ac:dyDescent="0.25">
      <c r="A82" s="83" t="s">
        <v>116</v>
      </c>
      <c r="B82" s="83" t="s">
        <v>117</v>
      </c>
    </row>
    <row r="83" spans="1:2" ht="40.5" x14ac:dyDescent="0.3">
      <c r="A83" s="84" t="s">
        <v>113</v>
      </c>
      <c r="B83" s="84" t="s">
        <v>123</v>
      </c>
    </row>
    <row r="84" spans="1:2" ht="40.5" x14ac:dyDescent="0.3">
      <c r="A84" s="84" t="s">
        <v>112</v>
      </c>
      <c r="B84" s="84" t="s">
        <v>123</v>
      </c>
    </row>
    <row r="85" spans="1:2" ht="27" x14ac:dyDescent="0.3">
      <c r="A85" s="84" t="s">
        <v>120</v>
      </c>
      <c r="B85" s="84" t="s">
        <v>121</v>
      </c>
    </row>
    <row r="86" spans="1:2" ht="27" x14ac:dyDescent="0.3">
      <c r="A86" s="84" t="s">
        <v>115</v>
      </c>
      <c r="B86" s="84" t="s">
        <v>136</v>
      </c>
    </row>
    <row r="87" spans="1:2" ht="27" x14ac:dyDescent="0.3">
      <c r="A87" s="84" t="s">
        <v>137</v>
      </c>
      <c r="B87" s="84" t="s">
        <v>138</v>
      </c>
    </row>
    <row r="88" spans="1:2" ht="27" x14ac:dyDescent="0.3">
      <c r="A88" s="84" t="s">
        <v>139</v>
      </c>
      <c r="B88" s="84" t="s">
        <v>140</v>
      </c>
    </row>
    <row r="89" spans="1:2" ht="27" x14ac:dyDescent="0.3">
      <c r="A89" s="84" t="s">
        <v>118</v>
      </c>
      <c r="B89" s="84" t="s">
        <v>119</v>
      </c>
    </row>
    <row r="90" spans="1:2" ht="27" x14ac:dyDescent="0.3">
      <c r="A90" s="84" t="s">
        <v>114</v>
      </c>
      <c r="B90" s="84" t="s">
        <v>119</v>
      </c>
    </row>
    <row r="91" spans="1:2" ht="27" x14ac:dyDescent="0.3">
      <c r="A91" s="84" t="s">
        <v>124</v>
      </c>
      <c r="B91" s="84" t="s">
        <v>125</v>
      </c>
    </row>
    <row r="92" spans="1:2" ht="27" x14ac:dyDescent="0.3">
      <c r="A92" s="84" t="s">
        <v>122</v>
      </c>
      <c r="B92" s="84" t="s">
        <v>85</v>
      </c>
    </row>
    <row r="93" spans="1:2" ht="27" x14ac:dyDescent="0.3">
      <c r="A93" s="84" t="s">
        <v>126</v>
      </c>
      <c r="B93" s="84" t="s">
        <v>127</v>
      </c>
    </row>
    <row r="94" spans="1:2" ht="40.5" x14ac:dyDescent="0.3">
      <c r="A94" s="84" t="s">
        <v>134</v>
      </c>
      <c r="B94" s="84" t="s">
        <v>135</v>
      </c>
    </row>
    <row r="95" spans="1:2" ht="27" x14ac:dyDescent="0.3">
      <c r="A95" s="84" t="s">
        <v>132</v>
      </c>
      <c r="B95" s="84" t="s">
        <v>128</v>
      </c>
    </row>
    <row r="96" spans="1:2" ht="27" x14ac:dyDescent="0.3">
      <c r="A96" s="84" t="s">
        <v>129</v>
      </c>
      <c r="B96" s="84" t="s">
        <v>130</v>
      </c>
    </row>
    <row r="97" spans="1:2" ht="27" x14ac:dyDescent="0.3">
      <c r="A97" s="84" t="s">
        <v>131</v>
      </c>
      <c r="B97" s="84" t="s">
        <v>133</v>
      </c>
    </row>
  </sheetData>
  <sheetProtection algorithmName="SHA-512" hashValue="IOZSDOxKqeFTjTl6whbFngjc8JC05SoG/fimIbiZLEdPD4TtJi4V+IruFvxVlqc6YZDl3sNXk0Ogv5JDbW39/w==" saltValue="rKTj4XPhr9d4HH8GLEiQ+A==" spinCount="100000" sheet="1" objects="1" scenarios="1"/>
  <mergeCells count="3">
    <mergeCell ref="A38:B38"/>
    <mergeCell ref="A2:C2"/>
    <mergeCell ref="A79:B79"/>
  </mergeCells>
  <phoneticPr fontId="0" type="noConversion"/>
  <pageMargins left="0.75694444444444442" right="0.7" top="0.75" bottom="0.75" header="0.3" footer="0.3"/>
  <pageSetup paperSize="9" orientation="portrait" r:id="rId1"/>
  <headerFooter alignWithMargins="0">
    <oddHeader xml:space="preserve">&amp;R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'1.Drop-Down-Listen'!$A$2:$A$51</xm:f>
          </x14:formula1>
          <xm:sqref>B5:B6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D42"/>
  <sheetViews>
    <sheetView zoomScale="59" workbookViewId="0">
      <selection activeCell="C6" sqref="C6"/>
    </sheetView>
  </sheetViews>
  <sheetFormatPr baseColWidth="10" defaultRowHeight="13.5" x14ac:dyDescent="0.3"/>
  <cols>
    <col min="1" max="1" width="49.81640625" style="2" customWidth="1"/>
    <col min="2" max="2" width="36.6328125" style="24" customWidth="1"/>
    <col min="3" max="3" width="62.90625" style="25" customWidth="1"/>
    <col min="4" max="4" width="35.08984375" style="25" customWidth="1"/>
    <col min="5" max="16384" width="10.90625" style="2"/>
  </cols>
  <sheetData>
    <row r="2" spans="1:4" x14ac:dyDescent="0.3">
      <c r="A2" s="2" t="s">
        <v>10</v>
      </c>
      <c r="B2" s="24" t="s">
        <v>32</v>
      </c>
      <c r="C2" s="25" t="s">
        <v>75</v>
      </c>
      <c r="D2" s="25" t="s">
        <v>79</v>
      </c>
    </row>
    <row r="3" spans="1:4" ht="81" x14ac:dyDescent="0.3">
      <c r="A3" s="2" t="s">
        <v>18</v>
      </c>
      <c r="B3" s="24" t="s">
        <v>6</v>
      </c>
      <c r="C3" s="25" t="s">
        <v>169</v>
      </c>
      <c r="D3" s="25" t="s">
        <v>170</v>
      </c>
    </row>
    <row r="5" spans="1:4" x14ac:dyDescent="0.3">
      <c r="A5" s="2" t="s">
        <v>38</v>
      </c>
      <c r="B5" s="24" t="s">
        <v>32</v>
      </c>
      <c r="C5" s="25" t="s">
        <v>75</v>
      </c>
    </row>
    <row r="6" spans="1:4" ht="27" x14ac:dyDescent="0.3">
      <c r="A6" s="2" t="s">
        <v>52</v>
      </c>
      <c r="B6" s="24" t="s">
        <v>42</v>
      </c>
      <c r="C6" s="25" t="s">
        <v>169</v>
      </c>
    </row>
    <row r="7" spans="1:4" ht="27" x14ac:dyDescent="0.3">
      <c r="A7" s="2" t="s">
        <v>53</v>
      </c>
      <c r="B7" s="24" t="s">
        <v>51</v>
      </c>
      <c r="C7" s="25" t="s">
        <v>166</v>
      </c>
    </row>
    <row r="8" spans="1:4" ht="27" x14ac:dyDescent="0.3">
      <c r="A8" s="2" t="s">
        <v>54</v>
      </c>
      <c r="B8" s="24" t="s">
        <v>55</v>
      </c>
      <c r="C8" s="25" t="s">
        <v>167</v>
      </c>
    </row>
    <row r="9" spans="1:4" ht="27" x14ac:dyDescent="0.3">
      <c r="A9" s="2" t="s">
        <v>47</v>
      </c>
      <c r="B9" s="24" t="s">
        <v>48</v>
      </c>
      <c r="C9" s="25" t="s">
        <v>168</v>
      </c>
    </row>
    <row r="11" spans="1:4" x14ac:dyDescent="0.3">
      <c r="A11" s="2" t="s">
        <v>8</v>
      </c>
      <c r="B11" s="24" t="s">
        <v>43</v>
      </c>
      <c r="C11" s="25" t="s">
        <v>75</v>
      </c>
      <c r="D11" s="25" t="s">
        <v>79</v>
      </c>
    </row>
    <row r="12" spans="1:4" ht="40.5" x14ac:dyDescent="0.3">
      <c r="A12" s="2" t="s">
        <v>39</v>
      </c>
      <c r="B12" s="24" t="s">
        <v>44</v>
      </c>
      <c r="C12" s="25" t="s">
        <v>77</v>
      </c>
      <c r="D12" s="25" t="s">
        <v>84</v>
      </c>
    </row>
    <row r="13" spans="1:4" x14ac:dyDescent="0.3">
      <c r="A13" s="2">
        <v>100</v>
      </c>
      <c r="B13" s="24" t="s">
        <v>82</v>
      </c>
    </row>
    <row r="15" spans="1:4" x14ac:dyDescent="0.3">
      <c r="A15" s="2" t="s">
        <v>17</v>
      </c>
      <c r="B15" s="24" t="s">
        <v>43</v>
      </c>
      <c r="C15" s="25" t="s">
        <v>75</v>
      </c>
      <c r="D15" s="25" t="s">
        <v>79</v>
      </c>
    </row>
    <row r="16" spans="1:4" ht="40.5" x14ac:dyDescent="0.3">
      <c r="A16" s="2" t="s">
        <v>40</v>
      </c>
      <c r="B16" s="24" t="s">
        <v>45</v>
      </c>
      <c r="C16" s="25" t="s">
        <v>78</v>
      </c>
      <c r="D16" s="25" t="s">
        <v>85</v>
      </c>
    </row>
    <row r="17" spans="1:4" x14ac:dyDescent="0.3">
      <c r="A17" s="2" t="s">
        <v>59</v>
      </c>
      <c r="B17" s="24" t="s">
        <v>82</v>
      </c>
    </row>
    <row r="19" spans="1:4" x14ac:dyDescent="0.3">
      <c r="A19" s="2" t="s">
        <v>4</v>
      </c>
      <c r="B19" s="24" t="s">
        <v>43</v>
      </c>
      <c r="C19" s="25" t="s">
        <v>75</v>
      </c>
      <c r="D19" s="25" t="s">
        <v>79</v>
      </c>
    </row>
    <row r="20" spans="1:4" ht="67.5" x14ac:dyDescent="0.3">
      <c r="A20" s="2" t="s">
        <v>50</v>
      </c>
      <c r="B20" s="24" t="s">
        <v>49</v>
      </c>
      <c r="C20" s="25" t="s">
        <v>76</v>
      </c>
      <c r="D20" s="25" t="s">
        <v>81</v>
      </c>
    </row>
    <row r="21" spans="1:4" ht="67.5" x14ac:dyDescent="0.3">
      <c r="A21" s="2" t="s">
        <v>82</v>
      </c>
      <c r="B21" s="24" t="s">
        <v>49</v>
      </c>
      <c r="C21" s="25" t="s">
        <v>77</v>
      </c>
    </row>
    <row r="23" spans="1:4" x14ac:dyDescent="0.3">
      <c r="A23" s="2" t="s">
        <v>14</v>
      </c>
      <c r="B23" s="24" t="s">
        <v>33</v>
      </c>
      <c r="C23" s="25" t="s">
        <v>98</v>
      </c>
      <c r="D23" s="25" t="s">
        <v>43</v>
      </c>
    </row>
    <row r="24" spans="1:4" x14ac:dyDescent="0.3">
      <c r="A24" s="2" t="s">
        <v>56</v>
      </c>
      <c r="C24" s="25" t="str">
        <f>Fassadenbergünungsoptionen[[#This Row],[Wandaufbau]]&amp;" "&amp;Fassadenbergünungsoptionen[[#This Row],[Gebäuderand]]</f>
        <v xml:space="preserve">Dämmung außenliegend </v>
      </c>
      <c r="D24" s="25" t="s">
        <v>41</v>
      </c>
    </row>
    <row r="25" spans="1:4" x14ac:dyDescent="0.3">
      <c r="A25" s="2" t="s">
        <v>87</v>
      </c>
      <c r="B25" s="24" t="s">
        <v>34</v>
      </c>
      <c r="C25" s="25" t="str">
        <f>Fassadenbergünungsoptionen[[#This Row],[Wandaufbau]]&amp;" "&amp;Fassadenbergünungsoptionen[[#This Row],[Gebäuderand]]</f>
        <v>Dämmung innenliegend  unversiegelt</v>
      </c>
      <c r="D25" s="25" t="s">
        <v>57</v>
      </c>
    </row>
    <row r="26" spans="1:4" x14ac:dyDescent="0.3">
      <c r="A26" s="2" t="s">
        <v>87</v>
      </c>
      <c r="B26" s="24" t="s">
        <v>58</v>
      </c>
      <c r="C26" s="25" t="str">
        <f>Fassadenbergünungsoptionen[[#This Row],[Wandaufbau]]&amp;" "&amp;Fassadenbergünungsoptionen[[#This Row],[Gebäuderand]]</f>
        <v>Dämmung innenliegend  entsiegelbar</v>
      </c>
      <c r="D26" s="25" t="s">
        <v>57</v>
      </c>
    </row>
    <row r="27" spans="1:4" x14ac:dyDescent="0.3">
      <c r="A27" s="2" t="s">
        <v>87</v>
      </c>
      <c r="B27" s="24" t="s">
        <v>88</v>
      </c>
      <c r="C27" s="25" t="str">
        <f>Fassadenbergünungsoptionen[[#This Row],[Wandaufbau]]&amp;" "&amp;Fassadenbergünungsoptionen[[#This Row],[Gebäuderand]]</f>
        <v>Dämmung innenliegend  aufwendig entsiegelbar</v>
      </c>
      <c r="D27" s="25" t="s">
        <v>57</v>
      </c>
    </row>
    <row r="28" spans="1:4" x14ac:dyDescent="0.3">
      <c r="A28" s="2" t="s">
        <v>87</v>
      </c>
      <c r="B28" s="24" t="s">
        <v>35</v>
      </c>
      <c r="C28" s="25" t="str">
        <f>Fassadenbergünungsoptionen[[#This Row],[Wandaufbau]]&amp;" "&amp;Fassadenbergünungsoptionen[[#This Row],[Gebäuderand]]</f>
        <v>Dämmung innenliegend  alternativlos versiegelt</v>
      </c>
      <c r="D28" s="25" t="s">
        <v>41</v>
      </c>
    </row>
    <row r="31" spans="1:4" x14ac:dyDescent="0.3">
      <c r="A31" s="2" t="s">
        <v>7</v>
      </c>
      <c r="B31" s="24" t="s">
        <v>43</v>
      </c>
      <c r="C31" s="26" t="s">
        <v>79</v>
      </c>
    </row>
    <row r="32" spans="1:4" ht="27" x14ac:dyDescent="0.3">
      <c r="A32" s="2" t="s">
        <v>37</v>
      </c>
      <c r="B32" s="24" t="s">
        <v>7</v>
      </c>
      <c r="C32" s="26" t="s">
        <v>89</v>
      </c>
    </row>
    <row r="33" spans="1:3" x14ac:dyDescent="0.3">
      <c r="C33" s="27"/>
    </row>
    <row r="34" spans="1:3" x14ac:dyDescent="0.3">
      <c r="A34" s="28" t="s">
        <v>23</v>
      </c>
      <c r="B34" s="24" t="s">
        <v>43</v>
      </c>
      <c r="C34" s="29" t="s">
        <v>79</v>
      </c>
    </row>
    <row r="35" spans="1:3" ht="27" x14ac:dyDescent="0.3">
      <c r="A35" s="30" t="s">
        <v>61</v>
      </c>
      <c r="B35" s="24" t="s">
        <v>91</v>
      </c>
      <c r="C35" s="31" t="s">
        <v>97</v>
      </c>
    </row>
    <row r="36" spans="1:3" ht="27" x14ac:dyDescent="0.3">
      <c r="A36" s="23" t="s">
        <v>73</v>
      </c>
      <c r="B36" s="24" t="s">
        <v>92</v>
      </c>
      <c r="C36" s="31" t="s">
        <v>97</v>
      </c>
    </row>
    <row r="37" spans="1:3" x14ac:dyDescent="0.3">
      <c r="A37" s="22" t="s">
        <v>62</v>
      </c>
      <c r="B37" s="24" t="s">
        <v>82</v>
      </c>
      <c r="C37" s="27" t="s">
        <v>82</v>
      </c>
    </row>
    <row r="38" spans="1:3" x14ac:dyDescent="0.3">
      <c r="C38" s="27"/>
    </row>
    <row r="39" spans="1:3" x14ac:dyDescent="0.3">
      <c r="A39" s="2" t="s">
        <v>93</v>
      </c>
      <c r="B39" s="24" t="s">
        <v>43</v>
      </c>
      <c r="C39" s="29" t="s">
        <v>79</v>
      </c>
    </row>
    <row r="40" spans="1:3" x14ac:dyDescent="0.3">
      <c r="A40" s="2" t="s">
        <v>94</v>
      </c>
      <c r="B40" s="24" t="s">
        <v>82</v>
      </c>
      <c r="C40" s="27"/>
    </row>
    <row r="41" spans="1:3" ht="40.5" x14ac:dyDescent="0.3">
      <c r="A41" s="2" t="s">
        <v>95</v>
      </c>
      <c r="B41" s="24" t="s">
        <v>96</v>
      </c>
      <c r="C41" s="31" t="s">
        <v>97</v>
      </c>
    </row>
    <row r="42" spans="1:3" x14ac:dyDescent="0.3">
      <c r="A42" s="2" t="s">
        <v>86</v>
      </c>
      <c r="B42" s="24" t="s">
        <v>82</v>
      </c>
      <c r="C42" s="27"/>
    </row>
  </sheetData>
  <sheetProtection algorithmName="SHA-512" hashValue="aQOfYqVx2/TbSy0QkAjxGD3VQB+P6kARQKH/yljrpfKi47KfC4OFBqDCaV1lqRRNQXO062TdWx+lKp3K4oVshQ==" saltValue="tLI7WnPwye+lpk/tvzFGdg==" spinCount="100000" sheet="1" objects="1" scenarios="1"/>
  <pageMargins left="0.7" right="0.7" top="0.78740157499999996" bottom="0.78740157499999996"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Lies mich!</vt:lpstr>
      <vt:lpstr>1.Drop-Down-Listen</vt:lpstr>
      <vt:lpstr>2. Daten</vt:lpstr>
      <vt:lpstr>3. Ergebnis Steckbrief</vt:lpstr>
      <vt:lpstr>4.Übersicht alle Maßnahmen</vt:lpstr>
      <vt:lpstr>'2. Daten'!Druckbereich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Hochschule Darmstadt</dc:creator>
  <cp:lastModifiedBy>Breuer, Anna</cp:lastModifiedBy>
  <cp:lastPrinted>2025-03-28T09:38:17Z</cp:lastPrinted>
  <dcterms:created xsi:type="dcterms:W3CDTF">2011-07-19T13:03:32Z</dcterms:created>
  <dcterms:modified xsi:type="dcterms:W3CDTF">2026-07-03T07:08:23Z</dcterms:modified>
</cp:coreProperties>
</file>